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au1ste\Desktop\"/>
    </mc:Choice>
  </mc:AlternateContent>
  <bookViews>
    <workbookView xWindow="0" yWindow="0" windowWidth="25605" windowHeight="14505" tabRatio="500"/>
  </bookViews>
  <sheets>
    <sheet name="User Presentation" sheetId="1" r:id="rId1"/>
    <sheet name="Factor Calc" sheetId="2" r:id="rId2"/>
  </sheets>
  <definedNames>
    <definedName name="_xlnm.Print_Area" localSheetId="0">'User Presentation'!$A$1:$L$163</definedName>
    <definedName name="Z_8940C9E8_64A8_AE49_B26E_ED85F945140D_.wvu.PrintArea" localSheetId="0" hidden="1">'User Presentation'!$A$1:$L$163</definedName>
  </definedNames>
  <calcPr calcId="152511" concurrentCalc="0"/>
  <customWorkbookViews>
    <customWorkbookView name="Stephen Druschel - Personal View" guid="{8940C9E8-64A8-AE49-B26E-ED85F945140D}" mergeInterval="0" personalView="1" xWindow="69" yWindow="63" windowWidth="1061" windowHeight="601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2" l="1"/>
  <c r="H23" i="2"/>
  <c r="H24" i="2"/>
  <c r="B25" i="2"/>
  <c r="H28" i="2"/>
  <c r="H29" i="2"/>
  <c r="H35" i="2"/>
  <c r="AA36" i="2"/>
  <c r="H36" i="2"/>
  <c r="H37" i="2"/>
  <c r="H39" i="2"/>
  <c r="AA40" i="2"/>
  <c r="H40" i="2"/>
  <c r="H41" i="2"/>
  <c r="H43" i="2"/>
  <c r="AA44" i="2"/>
  <c r="H44" i="2"/>
  <c r="H45" i="2"/>
  <c r="H76" i="2"/>
  <c r="AA77" i="2"/>
  <c r="H77" i="2"/>
  <c r="H78" i="2"/>
  <c r="H48" i="2"/>
  <c r="AA49" i="2"/>
  <c r="H49" i="2"/>
  <c r="H50" i="2"/>
  <c r="H52" i="2"/>
  <c r="AA53" i="2"/>
  <c r="H53" i="2"/>
  <c r="H54" i="2"/>
  <c r="H57" i="2"/>
  <c r="AA58" i="2"/>
  <c r="H58" i="2"/>
  <c r="H59" i="2"/>
  <c r="H61" i="2"/>
  <c r="AA62" i="2"/>
  <c r="H62" i="2"/>
  <c r="H63" i="2"/>
  <c r="H65" i="2"/>
  <c r="AA66" i="2"/>
  <c r="H66" i="2"/>
  <c r="H67" i="2"/>
  <c r="H69" i="2"/>
  <c r="H70" i="2"/>
  <c r="H71" i="2"/>
  <c r="AA72" i="2"/>
  <c r="H72" i="2"/>
  <c r="H73" i="2"/>
  <c r="H74" i="2"/>
  <c r="H81" i="2"/>
  <c r="AA82" i="2"/>
  <c r="H82" i="2"/>
  <c r="H83" i="2"/>
  <c r="H85" i="2"/>
  <c r="AA86" i="2"/>
  <c r="H86" i="2"/>
  <c r="H87" i="2"/>
  <c r="H88" i="2"/>
  <c r="AE94" i="2"/>
  <c r="I23" i="2"/>
  <c r="I24" i="2"/>
  <c r="I28" i="2"/>
  <c r="I29" i="2"/>
  <c r="I35" i="2"/>
  <c r="I36" i="2"/>
  <c r="I37" i="2"/>
  <c r="I39" i="2"/>
  <c r="I40" i="2"/>
  <c r="I41" i="2"/>
  <c r="I43" i="2"/>
  <c r="I44" i="2"/>
  <c r="I45" i="2"/>
  <c r="I76" i="2"/>
  <c r="I77" i="2"/>
  <c r="I78" i="2"/>
  <c r="I48" i="2"/>
  <c r="I49" i="2"/>
  <c r="I50" i="2"/>
  <c r="I52" i="2"/>
  <c r="I53" i="2"/>
  <c r="I54" i="2"/>
  <c r="I57" i="2"/>
  <c r="I58" i="2"/>
  <c r="I59" i="2"/>
  <c r="I61" i="2"/>
  <c r="I62" i="2"/>
  <c r="I63" i="2"/>
  <c r="I65" i="2"/>
  <c r="I66" i="2"/>
  <c r="I67" i="2"/>
  <c r="I69" i="2"/>
  <c r="I70" i="2"/>
  <c r="I71" i="2"/>
  <c r="I72" i="2"/>
  <c r="I73" i="2"/>
  <c r="I74" i="2"/>
  <c r="I81" i="2"/>
  <c r="I82" i="2"/>
  <c r="I83" i="2"/>
  <c r="I85" i="2"/>
  <c r="I86" i="2"/>
  <c r="I87" i="2"/>
  <c r="I88" i="2"/>
  <c r="AF94" i="2"/>
  <c r="J23" i="2"/>
  <c r="J24" i="2"/>
  <c r="J28" i="2"/>
  <c r="J29" i="2"/>
  <c r="J35" i="2"/>
  <c r="J36" i="2"/>
  <c r="J37" i="2"/>
  <c r="J39" i="2"/>
  <c r="J40" i="2"/>
  <c r="J41" i="2"/>
  <c r="J43" i="2"/>
  <c r="J44" i="2"/>
  <c r="J45" i="2"/>
  <c r="J76" i="2"/>
  <c r="J77" i="2"/>
  <c r="J78" i="2"/>
  <c r="J48" i="2"/>
  <c r="J49" i="2"/>
  <c r="J50" i="2"/>
  <c r="J52" i="2"/>
  <c r="J53" i="2"/>
  <c r="J54" i="2"/>
  <c r="J57" i="2"/>
  <c r="J58" i="2"/>
  <c r="J59" i="2"/>
  <c r="J61" i="2"/>
  <c r="J62" i="2"/>
  <c r="J63" i="2"/>
  <c r="J65" i="2"/>
  <c r="J66" i="2"/>
  <c r="J67" i="2"/>
  <c r="J69" i="2"/>
  <c r="J70" i="2"/>
  <c r="J71" i="2"/>
  <c r="J72" i="2"/>
  <c r="J73" i="2"/>
  <c r="J74" i="2"/>
  <c r="J81" i="2"/>
  <c r="J82" i="2"/>
  <c r="J83" i="2"/>
  <c r="J85" i="2"/>
  <c r="J86" i="2"/>
  <c r="J87" i="2"/>
  <c r="J88" i="2"/>
  <c r="AG94" i="2"/>
  <c r="K23" i="2"/>
  <c r="K24" i="2"/>
  <c r="K28" i="2"/>
  <c r="K29" i="2"/>
  <c r="K35" i="2"/>
  <c r="K36" i="2"/>
  <c r="K37" i="2"/>
  <c r="K39" i="2"/>
  <c r="K40" i="2"/>
  <c r="K41" i="2"/>
  <c r="K43" i="2"/>
  <c r="K44" i="2"/>
  <c r="K45" i="2"/>
  <c r="K76" i="2"/>
  <c r="K77" i="2"/>
  <c r="K78" i="2"/>
  <c r="K48" i="2"/>
  <c r="K49" i="2"/>
  <c r="K50" i="2"/>
  <c r="K52" i="2"/>
  <c r="K53" i="2"/>
  <c r="K54" i="2"/>
  <c r="K57" i="2"/>
  <c r="K58" i="2"/>
  <c r="K59" i="2"/>
  <c r="K61" i="2"/>
  <c r="K62" i="2"/>
  <c r="K63" i="2"/>
  <c r="K65" i="2"/>
  <c r="K66" i="2"/>
  <c r="K67" i="2"/>
  <c r="K69" i="2"/>
  <c r="K70" i="2"/>
  <c r="K71" i="2"/>
  <c r="K72" i="2"/>
  <c r="K73" i="2"/>
  <c r="K74" i="2"/>
  <c r="K81" i="2"/>
  <c r="K82" i="2"/>
  <c r="K83" i="2"/>
  <c r="K85" i="2"/>
  <c r="K86" i="2"/>
  <c r="K87" i="2"/>
  <c r="K88" i="2"/>
  <c r="AH94" i="2"/>
  <c r="L23" i="2"/>
  <c r="L24" i="2"/>
  <c r="L28" i="2"/>
  <c r="L29" i="2"/>
  <c r="L35" i="2"/>
  <c r="L36" i="2"/>
  <c r="L37" i="2"/>
  <c r="L39" i="2"/>
  <c r="L40" i="2"/>
  <c r="L41" i="2"/>
  <c r="L43" i="2"/>
  <c r="L44" i="2"/>
  <c r="L45" i="2"/>
  <c r="L76" i="2"/>
  <c r="L77" i="2"/>
  <c r="L78" i="2"/>
  <c r="L48" i="2"/>
  <c r="L49" i="2"/>
  <c r="L50" i="2"/>
  <c r="L52" i="2"/>
  <c r="L53" i="2"/>
  <c r="L54" i="2"/>
  <c r="L57" i="2"/>
  <c r="L58" i="2"/>
  <c r="L59" i="2"/>
  <c r="L61" i="2"/>
  <c r="L62" i="2"/>
  <c r="L63" i="2"/>
  <c r="L65" i="2"/>
  <c r="L66" i="2"/>
  <c r="L67" i="2"/>
  <c r="L69" i="2"/>
  <c r="L70" i="2"/>
  <c r="L71" i="2"/>
  <c r="L72" i="2"/>
  <c r="L73" i="2"/>
  <c r="L74" i="2"/>
  <c r="L81" i="2"/>
  <c r="L82" i="2"/>
  <c r="L83" i="2"/>
  <c r="L85" i="2"/>
  <c r="L86" i="2"/>
  <c r="L87" i="2"/>
  <c r="L88" i="2"/>
  <c r="AI94" i="2"/>
  <c r="M23" i="2"/>
  <c r="M24" i="2"/>
  <c r="M28" i="2"/>
  <c r="M29" i="2"/>
  <c r="M35" i="2"/>
  <c r="M36" i="2"/>
  <c r="M37" i="2"/>
  <c r="M39" i="2"/>
  <c r="M40" i="2"/>
  <c r="M41" i="2"/>
  <c r="M43" i="2"/>
  <c r="M44" i="2"/>
  <c r="M45" i="2"/>
  <c r="M76" i="2"/>
  <c r="M77" i="2"/>
  <c r="M78" i="2"/>
  <c r="M48" i="2"/>
  <c r="M49" i="2"/>
  <c r="M50" i="2"/>
  <c r="M52" i="2"/>
  <c r="M53" i="2"/>
  <c r="M54" i="2"/>
  <c r="M57" i="2"/>
  <c r="M58" i="2"/>
  <c r="M59" i="2"/>
  <c r="M61" i="2"/>
  <c r="M62" i="2"/>
  <c r="M63" i="2"/>
  <c r="M65" i="2"/>
  <c r="M66" i="2"/>
  <c r="M67" i="2"/>
  <c r="M69" i="2"/>
  <c r="M70" i="2"/>
  <c r="M71" i="2"/>
  <c r="M72" i="2"/>
  <c r="M73" i="2"/>
  <c r="M74" i="2"/>
  <c r="M81" i="2"/>
  <c r="M82" i="2"/>
  <c r="M83" i="2"/>
  <c r="M85" i="2"/>
  <c r="M86" i="2"/>
  <c r="M87" i="2"/>
  <c r="M88" i="2"/>
  <c r="AJ94" i="2"/>
  <c r="N23" i="2"/>
  <c r="N24" i="2"/>
  <c r="N28" i="2"/>
  <c r="N29" i="2"/>
  <c r="N35" i="2"/>
  <c r="N36" i="2"/>
  <c r="N37" i="2"/>
  <c r="N39" i="2"/>
  <c r="N40" i="2"/>
  <c r="N41" i="2"/>
  <c r="N43" i="2"/>
  <c r="N44" i="2"/>
  <c r="N45" i="2"/>
  <c r="N76" i="2"/>
  <c r="N77" i="2"/>
  <c r="N78" i="2"/>
  <c r="N48" i="2"/>
  <c r="N49" i="2"/>
  <c r="N50" i="2"/>
  <c r="N52" i="2"/>
  <c r="N53" i="2"/>
  <c r="N54" i="2"/>
  <c r="N57" i="2"/>
  <c r="N58" i="2"/>
  <c r="N59" i="2"/>
  <c r="N61" i="2"/>
  <c r="N62" i="2"/>
  <c r="N63" i="2"/>
  <c r="N65" i="2"/>
  <c r="N66" i="2"/>
  <c r="N67" i="2"/>
  <c r="N69" i="2"/>
  <c r="N70" i="2"/>
  <c r="N71" i="2"/>
  <c r="N72" i="2"/>
  <c r="N73" i="2"/>
  <c r="N74" i="2"/>
  <c r="N81" i="2"/>
  <c r="N82" i="2"/>
  <c r="N83" i="2"/>
  <c r="N85" i="2"/>
  <c r="N86" i="2"/>
  <c r="N87" i="2"/>
  <c r="N88" i="2"/>
  <c r="AK94" i="2"/>
  <c r="O23" i="2"/>
  <c r="O24" i="2"/>
  <c r="O28" i="2"/>
  <c r="O29" i="2"/>
  <c r="O35" i="2"/>
  <c r="O36" i="2"/>
  <c r="O37" i="2"/>
  <c r="O39" i="2"/>
  <c r="O40" i="2"/>
  <c r="O41" i="2"/>
  <c r="O43" i="2"/>
  <c r="O44" i="2"/>
  <c r="O45" i="2"/>
  <c r="O76" i="2"/>
  <c r="O77" i="2"/>
  <c r="O78" i="2"/>
  <c r="O48" i="2"/>
  <c r="O49" i="2"/>
  <c r="O50" i="2"/>
  <c r="O52" i="2"/>
  <c r="O53" i="2"/>
  <c r="O54" i="2"/>
  <c r="O57" i="2"/>
  <c r="O58" i="2"/>
  <c r="O59" i="2"/>
  <c r="O61" i="2"/>
  <c r="O62" i="2"/>
  <c r="O63" i="2"/>
  <c r="O65" i="2"/>
  <c r="O66" i="2"/>
  <c r="O67" i="2"/>
  <c r="O69" i="2"/>
  <c r="O70" i="2"/>
  <c r="O71" i="2"/>
  <c r="O72" i="2"/>
  <c r="O73" i="2"/>
  <c r="O74" i="2"/>
  <c r="O81" i="2"/>
  <c r="O82" i="2"/>
  <c r="O83" i="2"/>
  <c r="O85" i="2"/>
  <c r="O86" i="2"/>
  <c r="O87" i="2"/>
  <c r="O88" i="2"/>
  <c r="AL94" i="2"/>
  <c r="P23" i="2"/>
  <c r="P24" i="2"/>
  <c r="P28" i="2"/>
  <c r="P29" i="2"/>
  <c r="P35" i="2"/>
  <c r="P36" i="2"/>
  <c r="P37" i="2"/>
  <c r="P39" i="2"/>
  <c r="P40" i="2"/>
  <c r="P41" i="2"/>
  <c r="P43" i="2"/>
  <c r="P44" i="2"/>
  <c r="P45" i="2"/>
  <c r="P76" i="2"/>
  <c r="P77" i="2"/>
  <c r="P78" i="2"/>
  <c r="P48" i="2"/>
  <c r="P49" i="2"/>
  <c r="P50" i="2"/>
  <c r="P52" i="2"/>
  <c r="P53" i="2"/>
  <c r="P54" i="2"/>
  <c r="P57" i="2"/>
  <c r="P58" i="2"/>
  <c r="P59" i="2"/>
  <c r="P61" i="2"/>
  <c r="P62" i="2"/>
  <c r="P63" i="2"/>
  <c r="P65" i="2"/>
  <c r="P66" i="2"/>
  <c r="P67" i="2"/>
  <c r="P69" i="2"/>
  <c r="P70" i="2"/>
  <c r="P71" i="2"/>
  <c r="P72" i="2"/>
  <c r="P73" i="2"/>
  <c r="P74" i="2"/>
  <c r="P81" i="2"/>
  <c r="P82" i="2"/>
  <c r="P83" i="2"/>
  <c r="P85" i="2"/>
  <c r="P86" i="2"/>
  <c r="P87" i="2"/>
  <c r="P88" i="2"/>
  <c r="AM94" i="2"/>
  <c r="Q23" i="2"/>
  <c r="Q24" i="2"/>
  <c r="Q28" i="2"/>
  <c r="Q29" i="2"/>
  <c r="Q35" i="2"/>
  <c r="Q36" i="2"/>
  <c r="Q37" i="2"/>
  <c r="Q39" i="2"/>
  <c r="Q40" i="2"/>
  <c r="Q41" i="2"/>
  <c r="Q43" i="2"/>
  <c r="Q44" i="2"/>
  <c r="Q45" i="2"/>
  <c r="Q76" i="2"/>
  <c r="Q77" i="2"/>
  <c r="Q78" i="2"/>
  <c r="Q48" i="2"/>
  <c r="Q49" i="2"/>
  <c r="Q50" i="2"/>
  <c r="Q52" i="2"/>
  <c r="Q53" i="2"/>
  <c r="Q54" i="2"/>
  <c r="Q57" i="2"/>
  <c r="Q58" i="2"/>
  <c r="Q59" i="2"/>
  <c r="Q61" i="2"/>
  <c r="Q62" i="2"/>
  <c r="Q63" i="2"/>
  <c r="Q65" i="2"/>
  <c r="Q66" i="2"/>
  <c r="Q67" i="2"/>
  <c r="Q69" i="2"/>
  <c r="Q70" i="2"/>
  <c r="Q71" i="2"/>
  <c r="Q72" i="2"/>
  <c r="Q73" i="2"/>
  <c r="Q74" i="2"/>
  <c r="Q81" i="2"/>
  <c r="Q82" i="2"/>
  <c r="Q83" i="2"/>
  <c r="Q85" i="2"/>
  <c r="Q86" i="2"/>
  <c r="Q87" i="2"/>
  <c r="Q88" i="2"/>
  <c r="AN94" i="2"/>
  <c r="R23" i="2"/>
  <c r="R24" i="2"/>
  <c r="R28" i="2"/>
  <c r="R29" i="2"/>
  <c r="R35" i="2"/>
  <c r="R36" i="2"/>
  <c r="R37" i="2"/>
  <c r="R39" i="2"/>
  <c r="R40" i="2"/>
  <c r="R41" i="2"/>
  <c r="R43" i="2"/>
  <c r="R44" i="2"/>
  <c r="R45" i="2"/>
  <c r="R76" i="2"/>
  <c r="R77" i="2"/>
  <c r="R78" i="2"/>
  <c r="R48" i="2"/>
  <c r="R49" i="2"/>
  <c r="R50" i="2"/>
  <c r="R52" i="2"/>
  <c r="R53" i="2"/>
  <c r="R54" i="2"/>
  <c r="R57" i="2"/>
  <c r="R58" i="2"/>
  <c r="R59" i="2"/>
  <c r="R61" i="2"/>
  <c r="R62" i="2"/>
  <c r="R63" i="2"/>
  <c r="R65" i="2"/>
  <c r="R66" i="2"/>
  <c r="R67" i="2"/>
  <c r="R69" i="2"/>
  <c r="R70" i="2"/>
  <c r="R71" i="2"/>
  <c r="R72" i="2"/>
  <c r="R73" i="2"/>
  <c r="R74" i="2"/>
  <c r="R81" i="2"/>
  <c r="R82" i="2"/>
  <c r="R83" i="2"/>
  <c r="R85" i="2"/>
  <c r="R86" i="2"/>
  <c r="R87" i="2"/>
  <c r="R88" i="2"/>
  <c r="AO94" i="2"/>
  <c r="S23" i="2"/>
  <c r="S24" i="2"/>
  <c r="S28" i="2"/>
  <c r="S29" i="2"/>
  <c r="S35" i="2"/>
  <c r="S36" i="2"/>
  <c r="S37" i="2"/>
  <c r="S39" i="2"/>
  <c r="S40" i="2"/>
  <c r="S41" i="2"/>
  <c r="S43" i="2"/>
  <c r="S44" i="2"/>
  <c r="S45" i="2"/>
  <c r="S76" i="2"/>
  <c r="S77" i="2"/>
  <c r="S78" i="2"/>
  <c r="S48" i="2"/>
  <c r="S49" i="2"/>
  <c r="S50" i="2"/>
  <c r="S52" i="2"/>
  <c r="S53" i="2"/>
  <c r="S54" i="2"/>
  <c r="S57" i="2"/>
  <c r="S58" i="2"/>
  <c r="S59" i="2"/>
  <c r="S61" i="2"/>
  <c r="S62" i="2"/>
  <c r="S63" i="2"/>
  <c r="S65" i="2"/>
  <c r="S66" i="2"/>
  <c r="S67" i="2"/>
  <c r="S69" i="2"/>
  <c r="S70" i="2"/>
  <c r="S71" i="2"/>
  <c r="S72" i="2"/>
  <c r="S73" i="2"/>
  <c r="S74" i="2"/>
  <c r="S81" i="2"/>
  <c r="S82" i="2"/>
  <c r="S83" i="2"/>
  <c r="S85" i="2"/>
  <c r="S86" i="2"/>
  <c r="S87" i="2"/>
  <c r="S88" i="2"/>
  <c r="AP94" i="2"/>
  <c r="T23" i="2"/>
  <c r="T24" i="2"/>
  <c r="T28" i="2"/>
  <c r="T29" i="2"/>
  <c r="T35" i="2"/>
  <c r="T36" i="2"/>
  <c r="T37" i="2"/>
  <c r="T39" i="2"/>
  <c r="T40" i="2"/>
  <c r="T41" i="2"/>
  <c r="T43" i="2"/>
  <c r="T44" i="2"/>
  <c r="T45" i="2"/>
  <c r="T76" i="2"/>
  <c r="T77" i="2"/>
  <c r="T78" i="2"/>
  <c r="T48" i="2"/>
  <c r="T49" i="2"/>
  <c r="T50" i="2"/>
  <c r="T52" i="2"/>
  <c r="T53" i="2"/>
  <c r="T54" i="2"/>
  <c r="T57" i="2"/>
  <c r="T58" i="2"/>
  <c r="T59" i="2"/>
  <c r="T61" i="2"/>
  <c r="T62" i="2"/>
  <c r="T63" i="2"/>
  <c r="T65" i="2"/>
  <c r="T66" i="2"/>
  <c r="T67" i="2"/>
  <c r="T69" i="2"/>
  <c r="T70" i="2"/>
  <c r="T71" i="2"/>
  <c r="T72" i="2"/>
  <c r="T73" i="2"/>
  <c r="T74" i="2"/>
  <c r="T81" i="2"/>
  <c r="T82" i="2"/>
  <c r="T83" i="2"/>
  <c r="T85" i="2"/>
  <c r="T86" i="2"/>
  <c r="T87" i="2"/>
  <c r="T88" i="2"/>
  <c r="AQ94" i="2"/>
  <c r="U23" i="2"/>
  <c r="U24" i="2"/>
  <c r="U28" i="2"/>
  <c r="U29" i="2"/>
  <c r="U35" i="2"/>
  <c r="U36" i="2"/>
  <c r="U37" i="2"/>
  <c r="U39" i="2"/>
  <c r="U40" i="2"/>
  <c r="U41" i="2"/>
  <c r="U43" i="2"/>
  <c r="U44" i="2"/>
  <c r="U45" i="2"/>
  <c r="U76" i="2"/>
  <c r="U77" i="2"/>
  <c r="U78" i="2"/>
  <c r="U48" i="2"/>
  <c r="U49" i="2"/>
  <c r="U50" i="2"/>
  <c r="U52" i="2"/>
  <c r="U53" i="2"/>
  <c r="U54" i="2"/>
  <c r="U57" i="2"/>
  <c r="U58" i="2"/>
  <c r="U59" i="2"/>
  <c r="U61" i="2"/>
  <c r="U62" i="2"/>
  <c r="U63" i="2"/>
  <c r="U65" i="2"/>
  <c r="U66" i="2"/>
  <c r="U67" i="2"/>
  <c r="U69" i="2"/>
  <c r="U70" i="2"/>
  <c r="U71" i="2"/>
  <c r="U72" i="2"/>
  <c r="U73" i="2"/>
  <c r="U74" i="2"/>
  <c r="U81" i="2"/>
  <c r="U82" i="2"/>
  <c r="U83" i="2"/>
  <c r="U85" i="2"/>
  <c r="U86" i="2"/>
  <c r="U87" i="2"/>
  <c r="U88" i="2"/>
  <c r="AR94" i="2"/>
  <c r="B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B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B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B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B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B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B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B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B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B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B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B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E93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E9" i="2"/>
  <c r="C35" i="2"/>
  <c r="C36" i="2"/>
  <c r="C37" i="2"/>
  <c r="C39" i="2"/>
  <c r="C40" i="2"/>
  <c r="C41" i="2"/>
  <c r="C43" i="2"/>
  <c r="C44" i="2"/>
  <c r="C45" i="2"/>
  <c r="C76" i="2"/>
  <c r="C77" i="2"/>
  <c r="C78" i="2"/>
  <c r="C48" i="2"/>
  <c r="C49" i="2"/>
  <c r="C50" i="2"/>
  <c r="C52" i="2"/>
  <c r="C53" i="2"/>
  <c r="C54" i="2"/>
  <c r="C57" i="2"/>
  <c r="C58" i="2"/>
  <c r="C59" i="2"/>
  <c r="C61" i="2"/>
  <c r="C62" i="2"/>
  <c r="C63" i="2"/>
  <c r="C65" i="2"/>
  <c r="C66" i="2"/>
  <c r="C67" i="2"/>
  <c r="C69" i="2"/>
  <c r="C70" i="2"/>
  <c r="C71" i="2"/>
  <c r="C72" i="2"/>
  <c r="C73" i="2"/>
  <c r="C74" i="2"/>
  <c r="C81" i="2"/>
  <c r="C82" i="2"/>
  <c r="C83" i="2"/>
  <c r="C85" i="2"/>
  <c r="C86" i="2"/>
  <c r="C87" i="2"/>
  <c r="C88" i="2"/>
  <c r="D35" i="2"/>
  <c r="D36" i="2"/>
  <c r="D37" i="2"/>
  <c r="D39" i="2"/>
  <c r="D40" i="2"/>
  <c r="D41" i="2"/>
  <c r="D43" i="2"/>
  <c r="D44" i="2"/>
  <c r="D45" i="2"/>
  <c r="D76" i="2"/>
  <c r="D77" i="2"/>
  <c r="D78" i="2"/>
  <c r="D48" i="2"/>
  <c r="D49" i="2"/>
  <c r="D50" i="2"/>
  <c r="D52" i="2"/>
  <c r="D53" i="2"/>
  <c r="D54" i="2"/>
  <c r="D57" i="2"/>
  <c r="D58" i="2"/>
  <c r="D59" i="2"/>
  <c r="D61" i="2"/>
  <c r="D62" i="2"/>
  <c r="D63" i="2"/>
  <c r="D65" i="2"/>
  <c r="D66" i="2"/>
  <c r="D67" i="2"/>
  <c r="D69" i="2"/>
  <c r="D70" i="2"/>
  <c r="D71" i="2"/>
  <c r="D72" i="2"/>
  <c r="D73" i="2"/>
  <c r="D74" i="2"/>
  <c r="D81" i="2"/>
  <c r="D82" i="2"/>
  <c r="D83" i="2"/>
  <c r="D85" i="2"/>
  <c r="D86" i="2"/>
  <c r="D87" i="2"/>
  <c r="D88" i="2"/>
  <c r="E35" i="2"/>
  <c r="E36" i="2"/>
  <c r="E37" i="2"/>
  <c r="E39" i="2"/>
  <c r="E40" i="2"/>
  <c r="E41" i="2"/>
  <c r="E43" i="2"/>
  <c r="E44" i="2"/>
  <c r="E45" i="2"/>
  <c r="E76" i="2"/>
  <c r="E77" i="2"/>
  <c r="E78" i="2"/>
  <c r="E48" i="2"/>
  <c r="E49" i="2"/>
  <c r="E50" i="2"/>
  <c r="E52" i="2"/>
  <c r="E53" i="2"/>
  <c r="E54" i="2"/>
  <c r="E57" i="2"/>
  <c r="E58" i="2"/>
  <c r="E59" i="2"/>
  <c r="E61" i="2"/>
  <c r="E62" i="2"/>
  <c r="E63" i="2"/>
  <c r="E65" i="2"/>
  <c r="E66" i="2"/>
  <c r="E67" i="2"/>
  <c r="E69" i="2"/>
  <c r="E70" i="2"/>
  <c r="E71" i="2"/>
  <c r="E72" i="2"/>
  <c r="E73" i="2"/>
  <c r="E74" i="2"/>
  <c r="E81" i="2"/>
  <c r="E82" i="2"/>
  <c r="E83" i="2"/>
  <c r="E85" i="2"/>
  <c r="E86" i="2"/>
  <c r="E87" i="2"/>
  <c r="E88" i="2"/>
  <c r="F35" i="2"/>
  <c r="F36" i="2"/>
  <c r="F37" i="2"/>
  <c r="F39" i="2"/>
  <c r="F40" i="2"/>
  <c r="F41" i="2"/>
  <c r="F43" i="2"/>
  <c r="F44" i="2"/>
  <c r="F45" i="2"/>
  <c r="F76" i="2"/>
  <c r="F77" i="2"/>
  <c r="F78" i="2"/>
  <c r="F48" i="2"/>
  <c r="F49" i="2"/>
  <c r="F50" i="2"/>
  <c r="F52" i="2"/>
  <c r="F53" i="2"/>
  <c r="F54" i="2"/>
  <c r="F57" i="2"/>
  <c r="F58" i="2"/>
  <c r="F59" i="2"/>
  <c r="F61" i="2"/>
  <c r="F62" i="2"/>
  <c r="F63" i="2"/>
  <c r="F65" i="2"/>
  <c r="F66" i="2"/>
  <c r="F67" i="2"/>
  <c r="F69" i="2"/>
  <c r="F70" i="2"/>
  <c r="F71" i="2"/>
  <c r="F72" i="2"/>
  <c r="F73" i="2"/>
  <c r="F74" i="2"/>
  <c r="F81" i="2"/>
  <c r="F82" i="2"/>
  <c r="F83" i="2"/>
  <c r="F85" i="2"/>
  <c r="F86" i="2"/>
  <c r="F87" i="2"/>
  <c r="F88" i="2"/>
  <c r="G35" i="2"/>
  <c r="G36" i="2"/>
  <c r="G37" i="2"/>
  <c r="G39" i="2"/>
  <c r="G40" i="2"/>
  <c r="G41" i="2"/>
  <c r="G43" i="2"/>
  <c r="G44" i="2"/>
  <c r="G45" i="2"/>
  <c r="G76" i="2"/>
  <c r="G77" i="2"/>
  <c r="G78" i="2"/>
  <c r="G48" i="2"/>
  <c r="G49" i="2"/>
  <c r="G50" i="2"/>
  <c r="G52" i="2"/>
  <c r="G53" i="2"/>
  <c r="G54" i="2"/>
  <c r="G57" i="2"/>
  <c r="G58" i="2"/>
  <c r="G59" i="2"/>
  <c r="G61" i="2"/>
  <c r="G62" i="2"/>
  <c r="G63" i="2"/>
  <c r="G65" i="2"/>
  <c r="G66" i="2"/>
  <c r="G67" i="2"/>
  <c r="G69" i="2"/>
  <c r="G70" i="2"/>
  <c r="G71" i="2"/>
  <c r="G72" i="2"/>
  <c r="G73" i="2"/>
  <c r="G74" i="2"/>
  <c r="G81" i="2"/>
  <c r="G82" i="2"/>
  <c r="G83" i="2"/>
  <c r="G85" i="2"/>
  <c r="G86" i="2"/>
  <c r="G87" i="2"/>
  <c r="G88" i="2"/>
  <c r="B35" i="2"/>
  <c r="B36" i="2"/>
  <c r="B37" i="2"/>
  <c r="B39" i="2"/>
  <c r="B40" i="2"/>
  <c r="B41" i="2"/>
  <c r="B43" i="2"/>
  <c r="B44" i="2"/>
  <c r="B45" i="2"/>
  <c r="B76" i="2"/>
  <c r="B77" i="2"/>
  <c r="B78" i="2"/>
  <c r="B48" i="2"/>
  <c r="B49" i="2"/>
  <c r="B50" i="2"/>
  <c r="B52" i="2"/>
  <c r="B53" i="2"/>
  <c r="B54" i="2"/>
  <c r="B57" i="2"/>
  <c r="B58" i="2"/>
  <c r="B59" i="2"/>
  <c r="B61" i="2"/>
  <c r="B62" i="2"/>
  <c r="B63" i="2"/>
  <c r="B65" i="2"/>
  <c r="B66" i="2"/>
  <c r="B67" i="2"/>
  <c r="B69" i="2"/>
  <c r="B70" i="2"/>
  <c r="B71" i="2"/>
  <c r="B72" i="2"/>
  <c r="B73" i="2"/>
  <c r="B74" i="2"/>
  <c r="B81" i="2"/>
  <c r="B82" i="2"/>
  <c r="B83" i="2"/>
  <c r="B85" i="2"/>
  <c r="B86" i="2"/>
  <c r="B87" i="2"/>
  <c r="B88" i="2"/>
  <c r="AA78" i="2"/>
  <c r="AA76" i="2"/>
  <c r="A74" i="2"/>
  <c r="A72" i="2"/>
  <c r="A71" i="2"/>
  <c r="A70" i="2"/>
  <c r="AA74" i="2"/>
  <c r="AA73" i="2"/>
  <c r="AA71" i="2"/>
  <c r="AA70" i="2"/>
  <c r="AA69" i="2"/>
  <c r="AA54" i="2"/>
  <c r="AA52" i="2"/>
  <c r="AA50" i="2"/>
  <c r="AA48" i="2"/>
  <c r="AA59" i="2"/>
  <c r="AA57" i="2"/>
  <c r="AA63" i="2"/>
  <c r="AA61" i="2"/>
  <c r="AA67" i="2"/>
  <c r="AA65" i="2"/>
  <c r="AA83" i="2"/>
  <c r="AA81" i="2"/>
  <c r="AA85" i="2"/>
  <c r="AA87" i="2"/>
  <c r="AA45" i="2"/>
  <c r="AA43" i="2"/>
  <c r="AA41" i="2"/>
  <c r="AA39" i="2"/>
  <c r="AA37" i="2"/>
  <c r="AA35" i="2"/>
  <c r="C24" i="2"/>
  <c r="D24" i="2"/>
  <c r="E24" i="2"/>
  <c r="F24" i="2"/>
  <c r="G24" i="2"/>
  <c r="B24" i="2"/>
  <c r="B23" i="2"/>
  <c r="Y105" i="2"/>
  <c r="O127" i="1"/>
  <c r="D23" i="2"/>
  <c r="D25" i="2"/>
  <c r="D95" i="2"/>
  <c r="AA95" i="2"/>
  <c r="Q117" i="1"/>
  <c r="C23" i="2"/>
  <c r="C25" i="2"/>
  <c r="Z13" i="2"/>
  <c r="P63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O113" i="1"/>
  <c r="P113" i="1"/>
  <c r="Q113" i="1"/>
  <c r="R113" i="1"/>
  <c r="S113" i="1"/>
  <c r="T113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Y93" i="2"/>
  <c r="O115" i="1"/>
  <c r="C93" i="2"/>
  <c r="Z93" i="2"/>
  <c r="P115" i="1"/>
  <c r="D93" i="2"/>
  <c r="AA93" i="2"/>
  <c r="Q115" i="1"/>
  <c r="E23" i="2"/>
  <c r="E25" i="2"/>
  <c r="E93" i="2"/>
  <c r="AB93" i="2"/>
  <c r="R115" i="1"/>
  <c r="F23" i="2"/>
  <c r="F25" i="2"/>
  <c r="F93" i="2"/>
  <c r="AC93" i="2"/>
  <c r="S115" i="1"/>
  <c r="G23" i="2"/>
  <c r="G25" i="2"/>
  <c r="G93" i="2"/>
  <c r="AD93" i="2"/>
  <c r="T115" i="1"/>
  <c r="H93" i="2"/>
  <c r="U115" i="1"/>
  <c r="I93" i="2"/>
  <c r="V115" i="1"/>
  <c r="J93" i="2"/>
  <c r="W115" i="1"/>
  <c r="K93" i="2"/>
  <c r="X115" i="1"/>
  <c r="L93" i="2"/>
  <c r="Y115" i="1"/>
  <c r="M93" i="2"/>
  <c r="Z115" i="1"/>
  <c r="N93" i="2"/>
  <c r="AA115" i="1"/>
  <c r="O93" i="2"/>
  <c r="AB115" i="1"/>
  <c r="P93" i="2"/>
  <c r="AC115" i="1"/>
  <c r="Q93" i="2"/>
  <c r="AD115" i="1"/>
  <c r="R93" i="2"/>
  <c r="AE115" i="1"/>
  <c r="S93" i="2"/>
  <c r="AF115" i="1"/>
  <c r="T93" i="2"/>
  <c r="AG115" i="1"/>
  <c r="U93" i="2"/>
  <c r="AH115" i="1"/>
  <c r="Y94" i="2"/>
  <c r="O116" i="1"/>
  <c r="C94" i="2"/>
  <c r="Z94" i="2"/>
  <c r="P116" i="1"/>
  <c r="D94" i="2"/>
  <c r="AA94" i="2"/>
  <c r="Q116" i="1"/>
  <c r="E94" i="2"/>
  <c r="AB94" i="2"/>
  <c r="R116" i="1"/>
  <c r="F94" i="2"/>
  <c r="AC94" i="2"/>
  <c r="S116" i="1"/>
  <c r="G94" i="2"/>
  <c r="AD94" i="2"/>
  <c r="T116" i="1"/>
  <c r="H94" i="2"/>
  <c r="U116" i="1"/>
  <c r="I94" i="2"/>
  <c r="V116" i="1"/>
  <c r="J94" i="2"/>
  <c r="W116" i="1"/>
  <c r="K94" i="2"/>
  <c r="X116" i="1"/>
  <c r="L94" i="2"/>
  <c r="Y116" i="1"/>
  <c r="M94" i="2"/>
  <c r="Z116" i="1"/>
  <c r="N94" i="2"/>
  <c r="AA116" i="1"/>
  <c r="O94" i="2"/>
  <c r="AB116" i="1"/>
  <c r="P94" i="2"/>
  <c r="AC116" i="1"/>
  <c r="Q94" i="2"/>
  <c r="AD116" i="1"/>
  <c r="R94" i="2"/>
  <c r="AE116" i="1"/>
  <c r="S94" i="2"/>
  <c r="AF116" i="1"/>
  <c r="T94" i="2"/>
  <c r="AG116" i="1"/>
  <c r="U94" i="2"/>
  <c r="AH116" i="1"/>
  <c r="Y95" i="2"/>
  <c r="O117" i="1"/>
  <c r="C95" i="2"/>
  <c r="Z95" i="2"/>
  <c r="P117" i="1"/>
  <c r="E95" i="2"/>
  <c r="AB95" i="2"/>
  <c r="R117" i="1"/>
  <c r="F95" i="2"/>
  <c r="AC95" i="2"/>
  <c r="S117" i="1"/>
  <c r="G95" i="2"/>
  <c r="AD95" i="2"/>
  <c r="T117" i="1"/>
  <c r="H95" i="2"/>
  <c r="U117" i="1"/>
  <c r="I95" i="2"/>
  <c r="V117" i="1"/>
  <c r="J95" i="2"/>
  <c r="W117" i="1"/>
  <c r="K95" i="2"/>
  <c r="X117" i="1"/>
  <c r="L95" i="2"/>
  <c r="Y117" i="1"/>
  <c r="M95" i="2"/>
  <c r="Z117" i="1"/>
  <c r="N95" i="2"/>
  <c r="AA117" i="1"/>
  <c r="O95" i="2"/>
  <c r="AB117" i="1"/>
  <c r="P95" i="2"/>
  <c r="AC117" i="1"/>
  <c r="Q95" i="2"/>
  <c r="AD117" i="1"/>
  <c r="R95" i="2"/>
  <c r="AE117" i="1"/>
  <c r="S95" i="2"/>
  <c r="AF117" i="1"/>
  <c r="T95" i="2"/>
  <c r="AG117" i="1"/>
  <c r="U95" i="2"/>
  <c r="AH117" i="1"/>
  <c r="Y96" i="2"/>
  <c r="O118" i="1"/>
  <c r="C96" i="2"/>
  <c r="Z96" i="2"/>
  <c r="P118" i="1"/>
  <c r="D96" i="2"/>
  <c r="AA96" i="2"/>
  <c r="Q118" i="1"/>
  <c r="E96" i="2"/>
  <c r="AB96" i="2"/>
  <c r="R118" i="1"/>
  <c r="F96" i="2"/>
  <c r="AC96" i="2"/>
  <c r="S118" i="1"/>
  <c r="G96" i="2"/>
  <c r="AD96" i="2"/>
  <c r="T118" i="1"/>
  <c r="H96" i="2"/>
  <c r="U118" i="1"/>
  <c r="I96" i="2"/>
  <c r="V118" i="1"/>
  <c r="J96" i="2"/>
  <c r="W118" i="1"/>
  <c r="K96" i="2"/>
  <c r="X118" i="1"/>
  <c r="L96" i="2"/>
  <c r="Y118" i="1"/>
  <c r="M96" i="2"/>
  <c r="Z118" i="1"/>
  <c r="N96" i="2"/>
  <c r="AA118" i="1"/>
  <c r="O96" i="2"/>
  <c r="AB118" i="1"/>
  <c r="P96" i="2"/>
  <c r="AC118" i="1"/>
  <c r="Q96" i="2"/>
  <c r="AD118" i="1"/>
  <c r="R96" i="2"/>
  <c r="AE118" i="1"/>
  <c r="S96" i="2"/>
  <c r="AF118" i="1"/>
  <c r="T96" i="2"/>
  <c r="AG118" i="1"/>
  <c r="U96" i="2"/>
  <c r="AH118" i="1"/>
  <c r="Y97" i="2"/>
  <c r="O119" i="1"/>
  <c r="C97" i="2"/>
  <c r="Z97" i="2"/>
  <c r="P119" i="1"/>
  <c r="D97" i="2"/>
  <c r="AA97" i="2"/>
  <c r="Q119" i="1"/>
  <c r="E97" i="2"/>
  <c r="AB97" i="2"/>
  <c r="R119" i="1"/>
  <c r="F97" i="2"/>
  <c r="AC97" i="2"/>
  <c r="S119" i="1"/>
  <c r="G97" i="2"/>
  <c r="AD97" i="2"/>
  <c r="T119" i="1"/>
  <c r="H97" i="2"/>
  <c r="U119" i="1"/>
  <c r="I97" i="2"/>
  <c r="V119" i="1"/>
  <c r="J97" i="2"/>
  <c r="W119" i="1"/>
  <c r="K97" i="2"/>
  <c r="X119" i="1"/>
  <c r="L97" i="2"/>
  <c r="Y119" i="1"/>
  <c r="M97" i="2"/>
  <c r="Z119" i="1"/>
  <c r="N97" i="2"/>
  <c r="AA119" i="1"/>
  <c r="O97" i="2"/>
  <c r="AB119" i="1"/>
  <c r="P97" i="2"/>
  <c r="AC119" i="1"/>
  <c r="Q97" i="2"/>
  <c r="AD119" i="1"/>
  <c r="R97" i="2"/>
  <c r="AE119" i="1"/>
  <c r="S97" i="2"/>
  <c r="AF119" i="1"/>
  <c r="T97" i="2"/>
  <c r="AG119" i="1"/>
  <c r="U97" i="2"/>
  <c r="AH119" i="1"/>
  <c r="Y98" i="2"/>
  <c r="O120" i="1"/>
  <c r="C98" i="2"/>
  <c r="Z98" i="2"/>
  <c r="P120" i="1"/>
  <c r="D98" i="2"/>
  <c r="AA98" i="2"/>
  <c r="Q120" i="1"/>
  <c r="E98" i="2"/>
  <c r="AB98" i="2"/>
  <c r="R120" i="1"/>
  <c r="F98" i="2"/>
  <c r="AC98" i="2"/>
  <c r="S120" i="1"/>
  <c r="G98" i="2"/>
  <c r="AD98" i="2"/>
  <c r="T120" i="1"/>
  <c r="H98" i="2"/>
  <c r="U120" i="1"/>
  <c r="I98" i="2"/>
  <c r="V120" i="1"/>
  <c r="J98" i="2"/>
  <c r="W120" i="1"/>
  <c r="K98" i="2"/>
  <c r="X120" i="1"/>
  <c r="L98" i="2"/>
  <c r="Y120" i="1"/>
  <c r="M98" i="2"/>
  <c r="Z120" i="1"/>
  <c r="N98" i="2"/>
  <c r="AA120" i="1"/>
  <c r="O98" i="2"/>
  <c r="AB120" i="1"/>
  <c r="P98" i="2"/>
  <c r="AC120" i="1"/>
  <c r="Q98" i="2"/>
  <c r="AD120" i="1"/>
  <c r="R98" i="2"/>
  <c r="AE120" i="1"/>
  <c r="S98" i="2"/>
  <c r="AF120" i="1"/>
  <c r="T98" i="2"/>
  <c r="AG120" i="1"/>
  <c r="U98" i="2"/>
  <c r="AH120" i="1"/>
  <c r="Y99" i="2"/>
  <c r="O121" i="1"/>
  <c r="C99" i="2"/>
  <c r="Z99" i="2"/>
  <c r="P121" i="1"/>
  <c r="D99" i="2"/>
  <c r="AA99" i="2"/>
  <c r="Q121" i="1"/>
  <c r="E99" i="2"/>
  <c r="AB99" i="2"/>
  <c r="R121" i="1"/>
  <c r="F99" i="2"/>
  <c r="AC99" i="2"/>
  <c r="S121" i="1"/>
  <c r="G99" i="2"/>
  <c r="AD99" i="2"/>
  <c r="T121" i="1"/>
  <c r="H99" i="2"/>
  <c r="U121" i="1"/>
  <c r="I99" i="2"/>
  <c r="V121" i="1"/>
  <c r="J99" i="2"/>
  <c r="W121" i="1"/>
  <c r="K99" i="2"/>
  <c r="X121" i="1"/>
  <c r="L99" i="2"/>
  <c r="Y121" i="1"/>
  <c r="M99" i="2"/>
  <c r="Z121" i="1"/>
  <c r="N99" i="2"/>
  <c r="AA121" i="1"/>
  <c r="O99" i="2"/>
  <c r="AB121" i="1"/>
  <c r="P99" i="2"/>
  <c r="AC121" i="1"/>
  <c r="Q99" i="2"/>
  <c r="AD121" i="1"/>
  <c r="R99" i="2"/>
  <c r="AE121" i="1"/>
  <c r="S99" i="2"/>
  <c r="AF121" i="1"/>
  <c r="T99" i="2"/>
  <c r="AG121" i="1"/>
  <c r="U99" i="2"/>
  <c r="AH121" i="1"/>
  <c r="Y100" i="2"/>
  <c r="O122" i="1"/>
  <c r="C100" i="2"/>
  <c r="Z100" i="2"/>
  <c r="P122" i="1"/>
  <c r="D100" i="2"/>
  <c r="AA100" i="2"/>
  <c r="Q122" i="1"/>
  <c r="E100" i="2"/>
  <c r="AB100" i="2"/>
  <c r="R122" i="1"/>
  <c r="F100" i="2"/>
  <c r="AC100" i="2"/>
  <c r="S122" i="1"/>
  <c r="G100" i="2"/>
  <c r="AD100" i="2"/>
  <c r="T122" i="1"/>
  <c r="H100" i="2"/>
  <c r="U122" i="1"/>
  <c r="I100" i="2"/>
  <c r="V122" i="1"/>
  <c r="J100" i="2"/>
  <c r="W122" i="1"/>
  <c r="K100" i="2"/>
  <c r="X122" i="1"/>
  <c r="L100" i="2"/>
  <c r="Y122" i="1"/>
  <c r="M100" i="2"/>
  <c r="Z122" i="1"/>
  <c r="N100" i="2"/>
  <c r="AA122" i="1"/>
  <c r="O100" i="2"/>
  <c r="AB122" i="1"/>
  <c r="P100" i="2"/>
  <c r="AC122" i="1"/>
  <c r="Q100" i="2"/>
  <c r="AD122" i="1"/>
  <c r="R100" i="2"/>
  <c r="AE122" i="1"/>
  <c r="S100" i="2"/>
  <c r="AF122" i="1"/>
  <c r="T100" i="2"/>
  <c r="AG122" i="1"/>
  <c r="U100" i="2"/>
  <c r="AH122" i="1"/>
  <c r="Y101" i="2"/>
  <c r="O123" i="1"/>
  <c r="C101" i="2"/>
  <c r="Z101" i="2"/>
  <c r="P123" i="1"/>
  <c r="D101" i="2"/>
  <c r="AA101" i="2"/>
  <c r="Q123" i="1"/>
  <c r="E101" i="2"/>
  <c r="AB101" i="2"/>
  <c r="R123" i="1"/>
  <c r="F101" i="2"/>
  <c r="AC101" i="2"/>
  <c r="S123" i="1"/>
  <c r="G101" i="2"/>
  <c r="AD101" i="2"/>
  <c r="T123" i="1"/>
  <c r="H101" i="2"/>
  <c r="U123" i="1"/>
  <c r="I101" i="2"/>
  <c r="V123" i="1"/>
  <c r="J101" i="2"/>
  <c r="W123" i="1"/>
  <c r="K101" i="2"/>
  <c r="X123" i="1"/>
  <c r="L101" i="2"/>
  <c r="Y123" i="1"/>
  <c r="M101" i="2"/>
  <c r="Z123" i="1"/>
  <c r="N101" i="2"/>
  <c r="AA123" i="1"/>
  <c r="O101" i="2"/>
  <c r="AB123" i="1"/>
  <c r="P101" i="2"/>
  <c r="AC123" i="1"/>
  <c r="Q101" i="2"/>
  <c r="AD123" i="1"/>
  <c r="R101" i="2"/>
  <c r="AE123" i="1"/>
  <c r="S101" i="2"/>
  <c r="AF123" i="1"/>
  <c r="T101" i="2"/>
  <c r="AG123" i="1"/>
  <c r="U101" i="2"/>
  <c r="AH123" i="1"/>
  <c r="Y102" i="2"/>
  <c r="O124" i="1"/>
  <c r="C102" i="2"/>
  <c r="Z102" i="2"/>
  <c r="P124" i="1"/>
  <c r="D102" i="2"/>
  <c r="AA102" i="2"/>
  <c r="Q124" i="1"/>
  <c r="E102" i="2"/>
  <c r="AB102" i="2"/>
  <c r="R124" i="1"/>
  <c r="F102" i="2"/>
  <c r="AC102" i="2"/>
  <c r="S124" i="1"/>
  <c r="G102" i="2"/>
  <c r="AD102" i="2"/>
  <c r="T124" i="1"/>
  <c r="H102" i="2"/>
  <c r="U124" i="1"/>
  <c r="I102" i="2"/>
  <c r="V124" i="1"/>
  <c r="J102" i="2"/>
  <c r="W124" i="1"/>
  <c r="K102" i="2"/>
  <c r="X124" i="1"/>
  <c r="L102" i="2"/>
  <c r="Y124" i="1"/>
  <c r="M102" i="2"/>
  <c r="Z124" i="1"/>
  <c r="N102" i="2"/>
  <c r="AA124" i="1"/>
  <c r="O102" i="2"/>
  <c r="AB124" i="1"/>
  <c r="P102" i="2"/>
  <c r="AC124" i="1"/>
  <c r="Q102" i="2"/>
  <c r="AD124" i="1"/>
  <c r="R102" i="2"/>
  <c r="AE124" i="1"/>
  <c r="S102" i="2"/>
  <c r="AF124" i="1"/>
  <c r="T102" i="2"/>
  <c r="AG124" i="1"/>
  <c r="U102" i="2"/>
  <c r="AH124" i="1"/>
  <c r="Y103" i="2"/>
  <c r="O125" i="1"/>
  <c r="C103" i="2"/>
  <c r="Z103" i="2"/>
  <c r="P125" i="1"/>
  <c r="D103" i="2"/>
  <c r="AA103" i="2"/>
  <c r="Q125" i="1"/>
  <c r="E103" i="2"/>
  <c r="AB103" i="2"/>
  <c r="R125" i="1"/>
  <c r="F103" i="2"/>
  <c r="AC103" i="2"/>
  <c r="S125" i="1"/>
  <c r="G103" i="2"/>
  <c r="AD103" i="2"/>
  <c r="T125" i="1"/>
  <c r="H103" i="2"/>
  <c r="U125" i="1"/>
  <c r="I103" i="2"/>
  <c r="V125" i="1"/>
  <c r="J103" i="2"/>
  <c r="W125" i="1"/>
  <c r="K103" i="2"/>
  <c r="X125" i="1"/>
  <c r="L103" i="2"/>
  <c r="Y125" i="1"/>
  <c r="M103" i="2"/>
  <c r="Z125" i="1"/>
  <c r="N103" i="2"/>
  <c r="AA125" i="1"/>
  <c r="O103" i="2"/>
  <c r="AB125" i="1"/>
  <c r="P103" i="2"/>
  <c r="AC125" i="1"/>
  <c r="Q103" i="2"/>
  <c r="AD125" i="1"/>
  <c r="R103" i="2"/>
  <c r="AE125" i="1"/>
  <c r="S103" i="2"/>
  <c r="AF125" i="1"/>
  <c r="T103" i="2"/>
  <c r="AG125" i="1"/>
  <c r="U103" i="2"/>
  <c r="AH125" i="1"/>
  <c r="Y104" i="2"/>
  <c r="O126" i="1"/>
  <c r="C104" i="2"/>
  <c r="Z104" i="2"/>
  <c r="P126" i="1"/>
  <c r="D104" i="2"/>
  <c r="AA104" i="2"/>
  <c r="Q126" i="1"/>
  <c r="E104" i="2"/>
  <c r="AB104" i="2"/>
  <c r="R126" i="1"/>
  <c r="F104" i="2"/>
  <c r="AC104" i="2"/>
  <c r="S126" i="1"/>
  <c r="G104" i="2"/>
  <c r="AD104" i="2"/>
  <c r="T126" i="1"/>
  <c r="H104" i="2"/>
  <c r="U126" i="1"/>
  <c r="I104" i="2"/>
  <c r="V126" i="1"/>
  <c r="J104" i="2"/>
  <c r="W126" i="1"/>
  <c r="K104" i="2"/>
  <c r="X126" i="1"/>
  <c r="L104" i="2"/>
  <c r="Y126" i="1"/>
  <c r="M104" i="2"/>
  <c r="Z126" i="1"/>
  <c r="N104" i="2"/>
  <c r="AA126" i="1"/>
  <c r="O104" i="2"/>
  <c r="AB126" i="1"/>
  <c r="P104" i="2"/>
  <c r="AC126" i="1"/>
  <c r="Q104" i="2"/>
  <c r="AD126" i="1"/>
  <c r="R104" i="2"/>
  <c r="AE126" i="1"/>
  <c r="S104" i="2"/>
  <c r="AF126" i="1"/>
  <c r="T104" i="2"/>
  <c r="AG126" i="1"/>
  <c r="U104" i="2"/>
  <c r="AH126" i="1"/>
  <c r="C105" i="2"/>
  <c r="Z105" i="2"/>
  <c r="P127" i="1"/>
  <c r="D105" i="2"/>
  <c r="AA105" i="2"/>
  <c r="Q127" i="1"/>
  <c r="E105" i="2"/>
  <c r="AB105" i="2"/>
  <c r="R127" i="1"/>
  <c r="F105" i="2"/>
  <c r="AC105" i="2"/>
  <c r="S127" i="1"/>
  <c r="G105" i="2"/>
  <c r="AD105" i="2"/>
  <c r="T127" i="1"/>
  <c r="H105" i="2"/>
  <c r="U127" i="1"/>
  <c r="I105" i="2"/>
  <c r="V127" i="1"/>
  <c r="J105" i="2"/>
  <c r="W127" i="1"/>
  <c r="K105" i="2"/>
  <c r="X127" i="1"/>
  <c r="L105" i="2"/>
  <c r="Y127" i="1"/>
  <c r="M105" i="2"/>
  <c r="Z127" i="1"/>
  <c r="N105" i="2"/>
  <c r="AA127" i="1"/>
  <c r="O105" i="2"/>
  <c r="AB127" i="1"/>
  <c r="P105" i="2"/>
  <c r="AC127" i="1"/>
  <c r="Q105" i="2"/>
  <c r="AD127" i="1"/>
  <c r="R105" i="2"/>
  <c r="AE127" i="1"/>
  <c r="S105" i="2"/>
  <c r="AF127" i="1"/>
  <c r="T105" i="2"/>
  <c r="AG127" i="1"/>
  <c r="U105" i="2"/>
  <c r="AH127" i="1"/>
  <c r="N112" i="1"/>
  <c r="N113" i="1"/>
  <c r="N114" i="1"/>
  <c r="X94" i="2"/>
  <c r="N116" i="1"/>
  <c r="X95" i="2"/>
  <c r="N117" i="1"/>
  <c r="X96" i="2"/>
  <c r="N118" i="1"/>
  <c r="X97" i="2"/>
  <c r="N119" i="1"/>
  <c r="X98" i="2"/>
  <c r="N120" i="1"/>
  <c r="X99" i="2"/>
  <c r="N121" i="1"/>
  <c r="X100" i="2"/>
  <c r="N122" i="1"/>
  <c r="X101" i="2"/>
  <c r="N123" i="1"/>
  <c r="X102" i="2"/>
  <c r="N124" i="1"/>
  <c r="X103" i="2"/>
  <c r="N125" i="1"/>
  <c r="X104" i="2"/>
  <c r="N126" i="1"/>
  <c r="X105" i="2"/>
  <c r="N127" i="1"/>
  <c r="N115" i="1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B110" i="2"/>
  <c r="C110" i="2"/>
  <c r="D110" i="2"/>
  <c r="E110" i="2"/>
  <c r="F110" i="2"/>
  <c r="G110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A80" i="2"/>
  <c r="A64" i="2"/>
  <c r="A60" i="2"/>
  <c r="A56" i="2"/>
  <c r="A51" i="2"/>
  <c r="A47" i="2"/>
  <c r="A42" i="2"/>
  <c r="A38" i="2"/>
  <c r="A34" i="2"/>
  <c r="A84" i="2"/>
  <c r="A81" i="2"/>
  <c r="A75" i="2"/>
  <c r="A46" i="2"/>
  <c r="A55" i="2"/>
  <c r="A68" i="2"/>
  <c r="A79" i="2"/>
  <c r="A33" i="2"/>
  <c r="A67" i="2"/>
  <c r="A66" i="2"/>
  <c r="A65" i="2"/>
  <c r="A63" i="2"/>
  <c r="A62" i="2"/>
  <c r="A61" i="2"/>
  <c r="A59" i="2"/>
  <c r="A58" i="2"/>
  <c r="A57" i="2"/>
  <c r="A54" i="2"/>
  <c r="A53" i="2"/>
  <c r="A52" i="2"/>
  <c r="A50" i="2"/>
  <c r="A49" i="2"/>
  <c r="A48" i="2"/>
  <c r="A78" i="2"/>
  <c r="A77" i="2"/>
  <c r="A76" i="2"/>
  <c r="A45" i="2"/>
  <c r="A44" i="2"/>
  <c r="A43" i="2"/>
  <c r="A41" i="2"/>
  <c r="A40" i="2"/>
  <c r="A39" i="2"/>
  <c r="A69" i="2"/>
  <c r="A73" i="2"/>
  <c r="A83" i="2"/>
  <c r="A82" i="2"/>
  <c r="A87" i="2"/>
  <c r="A86" i="2"/>
  <c r="A85" i="2"/>
  <c r="A37" i="2"/>
  <c r="A36" i="2"/>
  <c r="A35" i="2"/>
  <c r="A94" i="2"/>
  <c r="A95" i="2"/>
  <c r="A96" i="2"/>
  <c r="A97" i="2"/>
  <c r="A98" i="2"/>
  <c r="A99" i="2"/>
  <c r="A100" i="2"/>
  <c r="A101" i="2"/>
  <c r="A102" i="2"/>
  <c r="A103" i="2"/>
  <c r="A104" i="2"/>
  <c r="A105" i="2"/>
  <c r="AE56" i="1"/>
  <c r="AF56" i="1"/>
  <c r="AG56" i="1"/>
  <c r="AH56" i="1"/>
  <c r="AE58" i="1"/>
  <c r="AF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O57" i="1"/>
  <c r="P57" i="1"/>
  <c r="Q57" i="1"/>
  <c r="R57" i="1"/>
  <c r="S57" i="1"/>
  <c r="T57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Y9" i="2"/>
  <c r="O59" i="1"/>
  <c r="Z9" i="2"/>
  <c r="P59" i="1"/>
  <c r="AA9" i="2"/>
  <c r="Q59" i="1"/>
  <c r="AB9" i="2"/>
  <c r="R59" i="1"/>
  <c r="AC9" i="2"/>
  <c r="S59" i="1"/>
  <c r="AD9" i="2"/>
  <c r="T59" i="1"/>
  <c r="U59" i="1"/>
  <c r="V59" i="1"/>
  <c r="W59" i="1"/>
  <c r="X59" i="1"/>
  <c r="Y59" i="1"/>
  <c r="Z59" i="1"/>
  <c r="AA59" i="1"/>
  <c r="AB59" i="1"/>
  <c r="AC59" i="1"/>
  <c r="AD59" i="1"/>
  <c r="Y10" i="2"/>
  <c r="O60" i="1"/>
  <c r="Z10" i="2"/>
  <c r="P60" i="1"/>
  <c r="AA10" i="2"/>
  <c r="Q60" i="1"/>
  <c r="AB10" i="2"/>
  <c r="R60" i="1"/>
  <c r="AC10" i="2"/>
  <c r="S60" i="1"/>
  <c r="AD10" i="2"/>
  <c r="T60" i="1"/>
  <c r="U60" i="1"/>
  <c r="V60" i="1"/>
  <c r="W60" i="1"/>
  <c r="X60" i="1"/>
  <c r="Y60" i="1"/>
  <c r="Z60" i="1"/>
  <c r="AA60" i="1"/>
  <c r="AB60" i="1"/>
  <c r="AC60" i="1"/>
  <c r="AD60" i="1"/>
  <c r="Y11" i="2"/>
  <c r="O61" i="1"/>
  <c r="Z11" i="2"/>
  <c r="P61" i="1"/>
  <c r="AA11" i="2"/>
  <c r="Q61" i="1"/>
  <c r="AB11" i="2"/>
  <c r="R61" i="1"/>
  <c r="AC11" i="2"/>
  <c r="S61" i="1"/>
  <c r="AD11" i="2"/>
  <c r="T61" i="1"/>
  <c r="U61" i="1"/>
  <c r="V61" i="1"/>
  <c r="W61" i="1"/>
  <c r="X61" i="1"/>
  <c r="Y61" i="1"/>
  <c r="Z61" i="1"/>
  <c r="AA61" i="1"/>
  <c r="AB61" i="1"/>
  <c r="AC61" i="1"/>
  <c r="AD61" i="1"/>
  <c r="Y12" i="2"/>
  <c r="O62" i="1"/>
  <c r="Z12" i="2"/>
  <c r="P62" i="1"/>
  <c r="AA12" i="2"/>
  <c r="Q62" i="1"/>
  <c r="AB12" i="2"/>
  <c r="R62" i="1"/>
  <c r="AC12" i="2"/>
  <c r="S62" i="1"/>
  <c r="AD12" i="2"/>
  <c r="T62" i="1"/>
  <c r="U62" i="1"/>
  <c r="V62" i="1"/>
  <c r="W62" i="1"/>
  <c r="X62" i="1"/>
  <c r="Y62" i="1"/>
  <c r="Z62" i="1"/>
  <c r="AA62" i="1"/>
  <c r="AB62" i="1"/>
  <c r="AC62" i="1"/>
  <c r="AD62" i="1"/>
  <c r="Y13" i="2"/>
  <c r="O63" i="1"/>
  <c r="AA13" i="2"/>
  <c r="Q63" i="1"/>
  <c r="AB13" i="2"/>
  <c r="R63" i="1"/>
  <c r="AC13" i="2"/>
  <c r="S63" i="1"/>
  <c r="AD13" i="2"/>
  <c r="T63" i="1"/>
  <c r="U63" i="1"/>
  <c r="V63" i="1"/>
  <c r="W63" i="1"/>
  <c r="X63" i="1"/>
  <c r="Y63" i="1"/>
  <c r="Z63" i="1"/>
  <c r="AA63" i="1"/>
  <c r="AB63" i="1"/>
  <c r="AC63" i="1"/>
  <c r="AD63" i="1"/>
  <c r="Y14" i="2"/>
  <c r="O64" i="1"/>
  <c r="Z14" i="2"/>
  <c r="P64" i="1"/>
  <c r="AA14" i="2"/>
  <c r="Q64" i="1"/>
  <c r="AB14" i="2"/>
  <c r="R64" i="1"/>
  <c r="AC14" i="2"/>
  <c r="S64" i="1"/>
  <c r="AD14" i="2"/>
  <c r="T64" i="1"/>
  <c r="U64" i="1"/>
  <c r="V64" i="1"/>
  <c r="W64" i="1"/>
  <c r="X64" i="1"/>
  <c r="Y64" i="1"/>
  <c r="Z64" i="1"/>
  <c r="AA64" i="1"/>
  <c r="AB64" i="1"/>
  <c r="AC64" i="1"/>
  <c r="AD64" i="1"/>
  <c r="Y15" i="2"/>
  <c r="O65" i="1"/>
  <c r="Z15" i="2"/>
  <c r="P65" i="1"/>
  <c r="AA15" i="2"/>
  <c r="Q65" i="1"/>
  <c r="AB15" i="2"/>
  <c r="R65" i="1"/>
  <c r="AC15" i="2"/>
  <c r="S65" i="1"/>
  <c r="AD15" i="2"/>
  <c r="T65" i="1"/>
  <c r="U65" i="1"/>
  <c r="V65" i="1"/>
  <c r="W65" i="1"/>
  <c r="X65" i="1"/>
  <c r="Y65" i="1"/>
  <c r="Z65" i="1"/>
  <c r="AA65" i="1"/>
  <c r="AB65" i="1"/>
  <c r="AC65" i="1"/>
  <c r="AD65" i="1"/>
  <c r="Y16" i="2"/>
  <c r="O66" i="1"/>
  <c r="Z16" i="2"/>
  <c r="P66" i="1"/>
  <c r="AA16" i="2"/>
  <c r="Q66" i="1"/>
  <c r="AB16" i="2"/>
  <c r="R66" i="1"/>
  <c r="AC16" i="2"/>
  <c r="S66" i="1"/>
  <c r="AD16" i="2"/>
  <c r="T66" i="1"/>
  <c r="U66" i="1"/>
  <c r="V66" i="1"/>
  <c r="W66" i="1"/>
  <c r="X66" i="1"/>
  <c r="Y66" i="1"/>
  <c r="Z66" i="1"/>
  <c r="AA66" i="1"/>
  <c r="AB66" i="1"/>
  <c r="AC66" i="1"/>
  <c r="AD66" i="1"/>
  <c r="Y17" i="2"/>
  <c r="O67" i="1"/>
  <c r="Z17" i="2"/>
  <c r="P67" i="1"/>
  <c r="AA17" i="2"/>
  <c r="Q67" i="1"/>
  <c r="AB17" i="2"/>
  <c r="R67" i="1"/>
  <c r="AC17" i="2"/>
  <c r="S67" i="1"/>
  <c r="AD17" i="2"/>
  <c r="T67" i="1"/>
  <c r="U67" i="1"/>
  <c r="V67" i="1"/>
  <c r="W67" i="1"/>
  <c r="X67" i="1"/>
  <c r="Y67" i="1"/>
  <c r="Z67" i="1"/>
  <c r="AA67" i="1"/>
  <c r="AB67" i="1"/>
  <c r="AC67" i="1"/>
  <c r="AD67" i="1"/>
  <c r="Y18" i="2"/>
  <c r="O68" i="1"/>
  <c r="Z18" i="2"/>
  <c r="P68" i="1"/>
  <c r="AA18" i="2"/>
  <c r="Q68" i="1"/>
  <c r="AB18" i="2"/>
  <c r="R68" i="1"/>
  <c r="AC18" i="2"/>
  <c r="S68" i="1"/>
  <c r="AD18" i="2"/>
  <c r="T68" i="1"/>
  <c r="U68" i="1"/>
  <c r="V68" i="1"/>
  <c r="W68" i="1"/>
  <c r="X68" i="1"/>
  <c r="Y68" i="1"/>
  <c r="Z68" i="1"/>
  <c r="AA68" i="1"/>
  <c r="AB68" i="1"/>
  <c r="AC68" i="1"/>
  <c r="AD68" i="1"/>
  <c r="Y19" i="2"/>
  <c r="O69" i="1"/>
  <c r="Z19" i="2"/>
  <c r="P69" i="1"/>
  <c r="AA19" i="2"/>
  <c r="Q69" i="1"/>
  <c r="AB19" i="2"/>
  <c r="R69" i="1"/>
  <c r="AC19" i="2"/>
  <c r="S69" i="1"/>
  <c r="AD19" i="2"/>
  <c r="T69" i="1"/>
  <c r="U69" i="1"/>
  <c r="V69" i="1"/>
  <c r="W69" i="1"/>
  <c r="X69" i="1"/>
  <c r="Y69" i="1"/>
  <c r="Z69" i="1"/>
  <c r="AA69" i="1"/>
  <c r="AB69" i="1"/>
  <c r="AC69" i="1"/>
  <c r="AD69" i="1"/>
  <c r="Y20" i="2"/>
  <c r="O70" i="1"/>
  <c r="Z20" i="2"/>
  <c r="P70" i="1"/>
  <c r="AA20" i="2"/>
  <c r="Q70" i="1"/>
  <c r="AB20" i="2"/>
  <c r="R70" i="1"/>
  <c r="AC20" i="2"/>
  <c r="S70" i="1"/>
  <c r="AD20" i="2"/>
  <c r="T70" i="1"/>
  <c r="U70" i="1"/>
  <c r="V70" i="1"/>
  <c r="W70" i="1"/>
  <c r="X70" i="1"/>
  <c r="Y70" i="1"/>
  <c r="Z70" i="1"/>
  <c r="AA70" i="1"/>
  <c r="AB70" i="1"/>
  <c r="AC70" i="1"/>
  <c r="AD70" i="1"/>
  <c r="Y21" i="2"/>
  <c r="O71" i="1"/>
  <c r="Z21" i="2"/>
  <c r="P71" i="1"/>
  <c r="AA21" i="2"/>
  <c r="Q71" i="1"/>
  <c r="AB21" i="2"/>
  <c r="R71" i="1"/>
  <c r="AC21" i="2"/>
  <c r="S71" i="1"/>
  <c r="AD21" i="2"/>
  <c r="T71" i="1"/>
  <c r="U71" i="1"/>
  <c r="V71" i="1"/>
  <c r="W71" i="1"/>
  <c r="X71" i="1"/>
  <c r="Y71" i="1"/>
  <c r="Z71" i="1"/>
  <c r="AA71" i="1"/>
  <c r="AB71" i="1"/>
  <c r="AC71" i="1"/>
  <c r="AD71" i="1"/>
  <c r="N57" i="1"/>
  <c r="N58" i="1"/>
  <c r="N59" i="1"/>
  <c r="X10" i="2"/>
  <c r="N60" i="1"/>
  <c r="X11" i="2"/>
  <c r="N61" i="1"/>
  <c r="X12" i="2"/>
  <c r="N62" i="1"/>
  <c r="X13" i="2"/>
  <c r="N63" i="1"/>
  <c r="X14" i="2"/>
  <c r="N64" i="1"/>
  <c r="X15" i="2"/>
  <c r="N65" i="1"/>
  <c r="X16" i="2"/>
  <c r="N66" i="1"/>
  <c r="X17" i="2"/>
  <c r="N67" i="1"/>
  <c r="X18" i="2"/>
  <c r="N68" i="1"/>
  <c r="X19" i="2"/>
  <c r="N69" i="1"/>
  <c r="X20" i="2"/>
  <c r="N70" i="1"/>
  <c r="X21" i="2"/>
  <c r="N71" i="1"/>
  <c r="N56" i="1"/>
  <c r="A10" i="2"/>
  <c r="A11" i="2"/>
  <c r="A12" i="2"/>
  <c r="A13" i="2"/>
  <c r="A14" i="2"/>
  <c r="A15" i="2"/>
  <c r="A16" i="2"/>
  <c r="A17" i="2"/>
  <c r="A18" i="2"/>
  <c r="A19" i="2"/>
  <c r="A20" i="2"/>
  <c r="A21" i="2"/>
</calcChain>
</file>

<file path=xl/sharedStrings.xml><?xml version="1.0" encoding="utf-8"?>
<sst xmlns="http://schemas.openxmlformats.org/spreadsheetml/2006/main" count="537" uniqueCount="135">
  <si>
    <t>Deicing Cost Model</t>
  </si>
  <si>
    <t>Mn/DOT Research Contract 96319</t>
  </si>
  <si>
    <t>MSU Mankato Civil Engineering</t>
  </si>
  <si>
    <t>Application Rate</t>
  </si>
  <si>
    <t>Repeat Time</t>
  </si>
  <si>
    <t>Roadway Surface Factors</t>
  </si>
  <si>
    <t>Truck Proportion</t>
  </si>
  <si>
    <t>Pavement Material</t>
  </si>
  <si>
    <t>Sun Condition</t>
  </si>
  <si>
    <t>Wind Condition</t>
  </si>
  <si>
    <t>Roadway Shade</t>
  </si>
  <si>
    <t>Weather Factors</t>
  </si>
  <si>
    <t>Temperature Movement</t>
  </si>
  <si>
    <t>Falling</t>
  </si>
  <si>
    <t>Rising</t>
  </si>
  <si>
    <t>Steady</t>
  </si>
  <si>
    <t>Asphalt</t>
  </si>
  <si>
    <t>Concrete</t>
  </si>
  <si>
    <t>Pavement Surface Age</t>
  </si>
  <si>
    <t>0 to 3 yrs</t>
  </si>
  <si>
    <t>4 to 8 yrs</t>
  </si>
  <si>
    <t>8 to 20+ yrs</t>
  </si>
  <si>
    <t>&lt; 1/16th</t>
  </si>
  <si>
    <t>Ice Thickness (inches)</t>
  </si>
  <si>
    <t>1/16-3/16th</t>
  </si>
  <si>
    <t>&gt;1/4th</t>
  </si>
  <si>
    <t>&gt; 4 hrs</t>
  </si>
  <si>
    <t>30-90 min</t>
  </si>
  <si>
    <t>2-4 hr</t>
  </si>
  <si>
    <t>Bright Sky</t>
  </si>
  <si>
    <t>Overcast</t>
  </si>
  <si>
    <t>Dark</t>
  </si>
  <si>
    <t>Calm</t>
  </si>
  <si>
    <t>Light</t>
  </si>
  <si>
    <t>Breezy</t>
  </si>
  <si>
    <t>None</t>
  </si>
  <si>
    <t>Occassional</t>
  </si>
  <si>
    <t>Sunless</t>
  </si>
  <si>
    <t>Environmental Factors</t>
  </si>
  <si>
    <t>Rock Salt</t>
    <phoneticPr fontId="0" type="noConversion"/>
  </si>
  <si>
    <t>Clearlane Enhanced</t>
    <phoneticPr fontId="0" type="noConversion"/>
  </si>
  <si>
    <t>SOS @ 6 gal/ton</t>
    <phoneticPr fontId="0" type="noConversion"/>
  </si>
  <si>
    <t>Thawrox Gold Treated</t>
    <phoneticPr fontId="0" type="noConversion"/>
  </si>
  <si>
    <t>Ice Slicer</t>
    <phoneticPr fontId="0" type="noConversion"/>
  </si>
  <si>
    <t>Ice Bite @ 3 gal/ton</t>
    <phoneticPr fontId="0" type="noConversion"/>
  </si>
  <si>
    <t>Salt Brine</t>
    <phoneticPr fontId="0" type="noConversion"/>
  </si>
  <si>
    <t>AP Liquid Deicer</t>
    <phoneticPr fontId="0" type="noConversion"/>
  </si>
  <si>
    <t>Articlear Gold</t>
    <phoneticPr fontId="0" type="noConversion"/>
  </si>
  <si>
    <t>Freezeguard</t>
    <phoneticPr fontId="0" type="noConversion"/>
  </si>
  <si>
    <t>Ice Ban 200M</t>
    <phoneticPr fontId="0" type="noConversion"/>
  </si>
  <si>
    <t>Meltdown Apex</t>
    <phoneticPr fontId="0" type="noConversion"/>
  </si>
  <si>
    <t>TC Econo</t>
    <phoneticPr fontId="0" type="noConversion"/>
  </si>
  <si>
    <t>Thawrox Gold Alt</t>
    <phoneticPr fontId="0" type="noConversion"/>
  </si>
  <si>
    <t>Calcium Chloride</t>
    <phoneticPr fontId="0" type="noConversion"/>
  </si>
  <si>
    <t>RGP-8</t>
    <phoneticPr fontId="0" type="noConversion"/>
  </si>
  <si>
    <t>Geomelt 55</t>
    <phoneticPr fontId="0" type="noConversion"/>
  </si>
  <si>
    <t>Carb</t>
    <phoneticPr fontId="0" type="noConversion"/>
  </si>
  <si>
    <t>Geomelt Gen 3</t>
    <phoneticPr fontId="0" type="noConversion"/>
  </si>
  <si>
    <t>LCS 5000</t>
    <phoneticPr fontId="0" type="noConversion"/>
  </si>
  <si>
    <t>Ice Bite</t>
    <phoneticPr fontId="0" type="noConversion"/>
  </si>
  <si>
    <t>NaCl</t>
    <phoneticPr fontId="0" type="noConversion"/>
  </si>
  <si>
    <t>NaCl</t>
  </si>
  <si>
    <t>Carb</t>
  </si>
  <si>
    <r>
      <t>MgCl</t>
    </r>
    <r>
      <rPr>
        <vertAlign val="subscript"/>
        <sz val="12"/>
        <rFont val="Arial"/>
      </rPr>
      <t>2</t>
    </r>
  </si>
  <si>
    <r>
      <t>CaCl</t>
    </r>
    <r>
      <rPr>
        <vertAlign val="subscript"/>
        <sz val="12"/>
        <rFont val="Arial"/>
      </rPr>
      <t>2</t>
    </r>
  </si>
  <si>
    <r>
      <t>MgCl</t>
    </r>
    <r>
      <rPr>
        <vertAlign val="subscript"/>
        <sz val="12"/>
        <rFont val="Arial"/>
      </rPr>
      <t>2</t>
    </r>
    <r>
      <rPr>
        <b/>
        <sz val="10"/>
        <rFont val="Verdana"/>
      </rPr>
      <t/>
    </r>
  </si>
  <si>
    <t>Cost (Delivered)</t>
  </si>
  <si>
    <t>/ton</t>
  </si>
  <si>
    <t>/gallon</t>
  </si>
  <si>
    <t>Temp° F</t>
  </si>
  <si>
    <t>Rock Salt</t>
  </si>
  <si>
    <t>Clearlane Enhanced</t>
  </si>
  <si>
    <t>SOS @ 6 gal/ton</t>
  </si>
  <si>
    <t>Thawrox Gold Treated</t>
  </si>
  <si>
    <t>Ice Slicer</t>
  </si>
  <si>
    <t>Ice Bite @ 3 gal/ton</t>
  </si>
  <si>
    <t>Salt Brine</t>
  </si>
  <si>
    <t>AP Liquid Deicer</t>
  </si>
  <si>
    <t>Articlear Gold</t>
  </si>
  <si>
    <t>Freezeguard</t>
  </si>
  <si>
    <t>Ice Ban 200M</t>
  </si>
  <si>
    <t>Meltdown Apex</t>
  </si>
  <si>
    <t>TC Econo</t>
  </si>
  <si>
    <t>Thawrox Gold Alternative</t>
  </si>
  <si>
    <t>Calcium Chloride</t>
  </si>
  <si>
    <t>RGP-8</t>
  </si>
  <si>
    <t>Geomelt 55</t>
  </si>
  <si>
    <t>Geomelt Gen 3</t>
  </si>
  <si>
    <t>LCS 5000</t>
  </si>
  <si>
    <t>Ice Bite</t>
  </si>
  <si>
    <t>Gran</t>
  </si>
  <si>
    <t>Liq</t>
  </si>
  <si>
    <r>
      <t>MgCl</t>
    </r>
    <r>
      <rPr>
        <vertAlign val="subscript"/>
        <sz val="10"/>
        <rFont val="Arial"/>
      </rPr>
      <t>2</t>
    </r>
  </si>
  <si>
    <t>Selected For Graphing?</t>
  </si>
  <si>
    <t>N</t>
  </si>
  <si>
    <t>Y</t>
  </si>
  <si>
    <t>lb/LM</t>
  </si>
  <si>
    <t>Application Rate lb/LM</t>
  </si>
  <si>
    <t>Cost as Delivered</t>
  </si>
  <si>
    <t>Rock Salt     28 °F IMC</t>
  </si>
  <si>
    <r>
      <t>CaCl</t>
    </r>
    <r>
      <rPr>
        <vertAlign val="subscript"/>
        <sz val="10"/>
        <rFont val="Arial"/>
      </rPr>
      <t>2</t>
    </r>
  </si>
  <si>
    <t>Salt Brine     28 °F IMC</t>
  </si>
  <si>
    <t>Low</t>
  </si>
  <si>
    <t>High</t>
  </si>
  <si>
    <t>Medium</t>
  </si>
  <si>
    <t>High Impact</t>
  </si>
  <si>
    <t>Medium Impact</t>
  </si>
  <si>
    <t>Low Impact</t>
  </si>
  <si>
    <t>WITH PERFORMANCE FACTORS</t>
  </si>
  <si>
    <t>GRAND FACTOR</t>
  </si>
  <si>
    <t>Name/Date:</t>
  </si>
  <si>
    <t>Roadway:</t>
  </si>
  <si>
    <t>Factors</t>
  </si>
  <si>
    <t>Application Factors - Select levels by placing a "Y" in the appropriate blocks.</t>
  </si>
  <si>
    <t>Solid Deicers to Consider ("Y" to graph)</t>
  </si>
  <si>
    <t>Environmentally Sensitive</t>
  </si>
  <si>
    <t>Corrosion Sensitve Struct.</t>
  </si>
  <si>
    <t>Open Graded/Porous</t>
  </si>
  <si>
    <t>Roadway Volume (ADT)</t>
  </si>
  <si>
    <t>Super Commuter (&gt;30,000 ADT)</t>
  </si>
  <si>
    <t>Primary (800-2000 ADT)</t>
  </si>
  <si>
    <t>Secondary (&lt;800 ADT)</t>
  </si>
  <si>
    <t>Rural Low Volume</t>
  </si>
  <si>
    <t>&gt;5% ADT</t>
  </si>
  <si>
    <t>2-5% ADT</t>
  </si>
  <si>
    <t>&lt;2% ADT</t>
  </si>
  <si>
    <t>Urban Commuter (10,000-30,000 ADT)</t>
  </si>
  <si>
    <t>Rural Commuter (2,000-10,000 ADT)</t>
  </si>
  <si>
    <t>(600 lb/LM Typical)</t>
  </si>
  <si>
    <t>gal/ton</t>
  </si>
  <si>
    <t>Prewet Rate</t>
  </si>
  <si>
    <t>Liquid Prewets to Consider ("Y" to graph)</t>
  </si>
  <si>
    <t>Prewet</t>
  </si>
  <si>
    <t>Prew</t>
  </si>
  <si>
    <t>Prewet Cost $/gal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</si>
</sst>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</font>
    <font>
      <b/>
      <sz val="10"/>
      <name val="Verdana"/>
    </font>
    <font>
      <sz val="12"/>
      <name val="Arial"/>
    </font>
    <font>
      <vertAlign val="subscript"/>
      <sz val="12"/>
      <name val="Arial"/>
    </font>
    <font>
      <sz val="8"/>
      <name val="Calibri"/>
      <family val="2"/>
      <scheme val="minor"/>
    </font>
    <font>
      <sz val="10"/>
      <color theme="1"/>
      <name val="Arial"/>
    </font>
    <font>
      <sz val="10"/>
      <name val="Arial"/>
    </font>
    <font>
      <vertAlign val="subscript"/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4" fillId="0" borderId="0" xfId="0" applyFont="1"/>
    <xf numFmtId="164" fontId="1" fillId="0" borderId="0" xfId="0" applyNumberFormat="1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/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 horizontal="center" textRotation="90"/>
    </xf>
    <xf numFmtId="0" fontId="9" fillId="0" borderId="0" xfId="0" applyFont="1" applyAlignment="1">
      <alignment textRotation="9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/>
    <xf numFmtId="166" fontId="9" fillId="0" borderId="0" xfId="0" applyNumberFormat="1" applyFont="1"/>
    <xf numFmtId="165" fontId="12" fillId="0" borderId="0" xfId="0" applyNumberFormat="1" applyFont="1" applyAlignment="1">
      <alignment horizontal="center"/>
    </xf>
    <xf numFmtId="165" fontId="1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/>
    <xf numFmtId="166" fontId="12" fillId="0" borderId="0" xfId="0" applyNumberFormat="1" applyFont="1"/>
    <xf numFmtId="2" fontId="12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5" xfId="0" applyFont="1" applyBorder="1"/>
    <xf numFmtId="0" fontId="1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1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166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of</a:t>
            </a:r>
            <a:r>
              <a:rPr lang="en-US" baseline="0"/>
              <a:t> Granular Deicers </a:t>
            </a:r>
          </a:p>
          <a:p>
            <a:pPr>
              <a:defRPr/>
            </a:pPr>
            <a:r>
              <a:rPr lang="en-US" baseline="0"/>
              <a:t>(No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Presentation'!$O$58</c:f>
              <c:strCache>
                <c:ptCount val="1"/>
                <c:pt idx="0">
                  <c:v>Rock Salt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Presentation'!$O$59:$O$71</c:f>
              <c:numCache>
                <c:formatCode>"$"#,##0</c:formatCode>
                <c:ptCount val="13"/>
                <c:pt idx="0">
                  <c:v>20.7</c:v>
                </c:pt>
                <c:pt idx="1">
                  <c:v>25.875</c:v>
                </c:pt>
                <c:pt idx="2">
                  <c:v>35.689655172413786</c:v>
                </c:pt>
                <c:pt idx="3">
                  <c:v>53.07692307692308</c:v>
                </c:pt>
                <c:pt idx="4">
                  <c:v>103.5</c:v>
                </c:pt>
                <c:pt idx="5">
                  <c:v>60.882352941176464</c:v>
                </c:pt>
                <c:pt idx="6">
                  <c:v>20699.999999999996</c:v>
                </c:pt>
                <c:pt idx="7">
                  <c:v>20699.999999999996</c:v>
                </c:pt>
                <c:pt idx="8">
                  <c:v>20699.999999999996</c:v>
                </c:pt>
                <c:pt idx="9">
                  <c:v>20699.999999999996</c:v>
                </c:pt>
                <c:pt idx="10">
                  <c:v>20699.999999999996</c:v>
                </c:pt>
                <c:pt idx="11">
                  <c:v>20699.999999999996</c:v>
                </c:pt>
                <c:pt idx="12">
                  <c:v>20699.999999999996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Presentation'!$P$58</c:f>
              <c:strCache>
                <c:ptCount val="1"/>
                <c:pt idx="0">
                  <c:v>Clearlane Enhanced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Presentation'!$P$59:$P$71</c:f>
              <c:numCache>
                <c:formatCode>"$"#,##0</c:formatCode>
                <c:ptCount val="13"/>
                <c:pt idx="0">
                  <c:v>20.399999999999995</c:v>
                </c:pt>
                <c:pt idx="1">
                  <c:v>36.092307692307685</c:v>
                </c:pt>
                <c:pt idx="2">
                  <c:v>51</c:v>
                </c:pt>
                <c:pt idx="3">
                  <c:v>65.166666666666657</c:v>
                </c:pt>
                <c:pt idx="4">
                  <c:v>73.312499999999986</c:v>
                </c:pt>
                <c:pt idx="5">
                  <c:v>78.199999999999989</c:v>
                </c:pt>
                <c:pt idx="6">
                  <c:v>117.3</c:v>
                </c:pt>
                <c:pt idx="7">
                  <c:v>586.49999999999989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Presentation'!$Q$58</c:f>
              <c:strCache>
                <c:ptCount val="1"/>
                <c:pt idx="0">
                  <c:v>SOS @ 6 gal/ton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Presentation'!$Q$59:$Q$71</c:f>
              <c:numCache>
                <c:formatCode>"$"#,##0</c:formatCode>
                <c:ptCount val="13"/>
                <c:pt idx="0">
                  <c:v>20.399999999999995</c:v>
                </c:pt>
                <c:pt idx="1">
                  <c:v>34</c:v>
                </c:pt>
                <c:pt idx="2">
                  <c:v>45.115384615384613</c:v>
                </c:pt>
                <c:pt idx="3">
                  <c:v>55.857142857142854</c:v>
                </c:pt>
                <c:pt idx="4">
                  <c:v>102</c:v>
                </c:pt>
                <c:pt idx="5">
                  <c:v>73.312499999999986</c:v>
                </c:pt>
                <c:pt idx="6">
                  <c:v>117.3</c:v>
                </c:pt>
                <c:pt idx="7">
                  <c:v>782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Presentation'!$R$58</c:f>
              <c:strCache>
                <c:ptCount val="1"/>
                <c:pt idx="0">
                  <c:v>Thawrox Gold Treated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Presentation'!$R$59:$R$71</c:f>
              <c:numCache>
                <c:formatCode>"$"#,##0</c:formatCode>
                <c:ptCount val="13"/>
                <c:pt idx="0">
                  <c:v>21.722222222222218</c:v>
                </c:pt>
                <c:pt idx="1">
                  <c:v>26.965517241379313</c:v>
                </c:pt>
                <c:pt idx="2">
                  <c:v>34</c:v>
                </c:pt>
                <c:pt idx="3">
                  <c:v>43.444444444444436</c:v>
                </c:pt>
                <c:pt idx="4">
                  <c:v>75.67741935483869</c:v>
                </c:pt>
                <c:pt idx="5">
                  <c:v>54.558139534883708</c:v>
                </c:pt>
                <c:pt idx="6">
                  <c:v>23459.999999999996</c:v>
                </c:pt>
                <c:pt idx="7">
                  <c:v>23459.999999999996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Presentation'!$S$58</c:f>
              <c:strCache>
                <c:ptCount val="1"/>
                <c:pt idx="0">
                  <c:v>Ice Slicer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Presentation'!$S$59:$S$71</c:f>
              <c:numCache>
                <c:formatCode>"$"#,##0</c:formatCode>
                <c:ptCount val="13"/>
                <c:pt idx="0">
                  <c:v>55.2</c:v>
                </c:pt>
                <c:pt idx="1">
                  <c:v>62.72727272727272</c:v>
                </c:pt>
                <c:pt idx="2">
                  <c:v>72.631578947368411</c:v>
                </c:pt>
                <c:pt idx="3">
                  <c:v>91.999999999999986</c:v>
                </c:pt>
                <c:pt idx="4">
                  <c:v>172.5</c:v>
                </c:pt>
                <c:pt idx="5">
                  <c:v>188.18181818181816</c:v>
                </c:pt>
                <c:pt idx="6">
                  <c:v>41399.999999999993</c:v>
                </c:pt>
                <c:pt idx="7">
                  <c:v>41399.999999999993</c:v>
                </c:pt>
                <c:pt idx="8">
                  <c:v>41399.999999999993</c:v>
                </c:pt>
                <c:pt idx="9">
                  <c:v>41399.999999999993</c:v>
                </c:pt>
                <c:pt idx="10">
                  <c:v>41399.999999999993</c:v>
                </c:pt>
                <c:pt idx="11">
                  <c:v>41399.999999999993</c:v>
                </c:pt>
                <c:pt idx="12">
                  <c:v>41399.999999999993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Presentation'!$T$58</c:f>
              <c:strCache>
                <c:ptCount val="1"/>
                <c:pt idx="0">
                  <c:v>Ice Bite @ 3 gal/ton</c:v>
                </c:pt>
              </c:strCache>
            </c:strRef>
          </c:tx>
          <c:spPr>
            <a:ln w="25400">
              <a:solidFill>
                <a:schemeClr val="tx1"/>
              </a:solidFill>
              <a:prstDash val="lgDashDot"/>
            </a:ln>
          </c:spPr>
          <c:marker>
            <c:symbol val="x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Presentation'!$T$59:$T$71</c:f>
              <c:numCache>
                <c:formatCode>"$"#,##0</c:formatCode>
                <c:ptCount val="13"/>
                <c:pt idx="0">
                  <c:v>23.696969696969692</c:v>
                </c:pt>
                <c:pt idx="1">
                  <c:v>28.609756097560979</c:v>
                </c:pt>
                <c:pt idx="2">
                  <c:v>33.514285714285712</c:v>
                </c:pt>
                <c:pt idx="3">
                  <c:v>46.92</c:v>
                </c:pt>
                <c:pt idx="4">
                  <c:v>97.75</c:v>
                </c:pt>
                <c:pt idx="5">
                  <c:v>117.3</c:v>
                </c:pt>
                <c:pt idx="6">
                  <c:v>23459.999999999996</c:v>
                </c:pt>
                <c:pt idx="7">
                  <c:v>23459.999999999996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97464"/>
        <c:axId val="122479376"/>
      </c:scatterChart>
      <c:valAx>
        <c:axId val="75197464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479376"/>
        <c:crossesAt val="0"/>
        <c:crossBetween val="midCat"/>
      </c:valAx>
      <c:valAx>
        <c:axId val="122479376"/>
        <c:scaling>
          <c:orientation val="minMax"/>
          <c:max val="15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75197464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714955010641495"/>
          <c:y val="0.30246314702465499"/>
          <c:w val="0.21679335801133701"/>
          <c:h val="0.4901556731638049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Using </a:t>
            </a:r>
            <a:r>
              <a:rPr lang="en-US" baseline="0"/>
              <a:t>Liquid Prewets </a:t>
            </a:r>
          </a:p>
          <a:p>
            <a:pPr>
              <a:defRPr/>
            </a:pPr>
            <a:r>
              <a:rPr lang="en-US" baseline="0"/>
              <a:t>(No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Presentation'!$U$58</c:f>
              <c:strCache>
                <c:ptCount val="1"/>
                <c:pt idx="0">
                  <c:v>Salt Brine</c:v>
                </c:pt>
              </c:strCache>
            </c:strRef>
          </c:tx>
          <c:spPr>
            <a:ln w="38100" cap="flat" cmpd="sng" algn="ctr">
              <a:solidFill>
                <a:schemeClr val="tx1"/>
              </a:solidFill>
              <a:prstDash val="solid"/>
            </a:ln>
            <a:effectLst/>
          </c:spPr>
          <c:marker>
            <c:symbol val="circle"/>
            <c:size val="7"/>
            <c:spPr>
              <a:noFill/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Presentation'!$U$59:$U$71</c:f>
              <c:numCache>
                <c:formatCode>"$"#,##0</c:formatCode>
                <c:ptCount val="13"/>
                <c:pt idx="0">
                  <c:v>20.882159999999999</c:v>
                </c:pt>
                <c:pt idx="1">
                  <c:v>26.102699999999999</c:v>
                </c:pt>
                <c:pt idx="2">
                  <c:v>36.00372413793103</c:v>
                </c:pt>
                <c:pt idx="3">
                  <c:v>53.543999999999997</c:v>
                </c:pt>
                <c:pt idx="4">
                  <c:v>104.41079999999999</c:v>
                </c:pt>
                <c:pt idx="5">
                  <c:v>61.418117647058814</c:v>
                </c:pt>
                <c:pt idx="6">
                  <c:v>20882.159999999996</c:v>
                </c:pt>
                <c:pt idx="7">
                  <c:v>20882.159999999996</c:v>
                </c:pt>
                <c:pt idx="8">
                  <c:v>20882.159999999996</c:v>
                </c:pt>
                <c:pt idx="9">
                  <c:v>20882.159999999996</c:v>
                </c:pt>
                <c:pt idx="10">
                  <c:v>20882.159999999996</c:v>
                </c:pt>
                <c:pt idx="11">
                  <c:v>20882.159999999996</c:v>
                </c:pt>
                <c:pt idx="12">
                  <c:v>20882.159999999996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Presentation'!$V$58</c:f>
              <c:strCache>
                <c:ptCount val="1"/>
                <c:pt idx="0">
                  <c:v>AP Liquid Deicer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Presentation'!$V$59:$V$71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Presentation'!$W$58</c:f>
              <c:strCache>
                <c:ptCount val="1"/>
                <c:pt idx="0">
                  <c:v>Articlear Gold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Presentation'!$W$59:$W$71</c:f>
              <c:numCache>
                <c:formatCode>"$"#,##0</c:formatCode>
                <c:ptCount val="13"/>
                <c:pt idx="0">
                  <c:v>24.3432</c:v>
                </c:pt>
                <c:pt idx="1">
                  <c:v>30.428999999999998</c:v>
                </c:pt>
                <c:pt idx="2">
                  <c:v>41.971034482758618</c:v>
                </c:pt>
                <c:pt idx="3">
                  <c:v>62.41846153846155</c:v>
                </c:pt>
                <c:pt idx="4">
                  <c:v>121.71599999999999</c:v>
                </c:pt>
                <c:pt idx="5">
                  <c:v>71.597647058823526</c:v>
                </c:pt>
                <c:pt idx="6">
                  <c:v>24343.199999999997</c:v>
                </c:pt>
                <c:pt idx="7">
                  <c:v>24343.199999999997</c:v>
                </c:pt>
                <c:pt idx="8">
                  <c:v>24343.199999999997</c:v>
                </c:pt>
                <c:pt idx="9">
                  <c:v>24343.199999999997</c:v>
                </c:pt>
                <c:pt idx="10">
                  <c:v>24343.199999999997</c:v>
                </c:pt>
                <c:pt idx="11">
                  <c:v>24343.199999999997</c:v>
                </c:pt>
                <c:pt idx="12">
                  <c:v>24343.199999999997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Presentation'!$X$58</c:f>
              <c:strCache>
                <c:ptCount val="1"/>
                <c:pt idx="0">
                  <c:v>Freezeguard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Presentation'!$X$59:$X$71</c:f>
              <c:numCache>
                <c:formatCode>"$"#,##0</c:formatCode>
                <c:ptCount val="13"/>
                <c:pt idx="0">
                  <c:v>22.521599999999999</c:v>
                </c:pt>
                <c:pt idx="1">
                  <c:v>28.151999999999997</c:v>
                </c:pt>
                <c:pt idx="2">
                  <c:v>38.830344827586202</c:v>
                </c:pt>
                <c:pt idx="3">
                  <c:v>57.747692307692304</c:v>
                </c:pt>
                <c:pt idx="4">
                  <c:v>112.60799999999999</c:v>
                </c:pt>
                <c:pt idx="5">
                  <c:v>66.239999999999981</c:v>
                </c:pt>
                <c:pt idx="6">
                  <c:v>22521.599999999991</c:v>
                </c:pt>
                <c:pt idx="7">
                  <c:v>22521.599999999991</c:v>
                </c:pt>
                <c:pt idx="8">
                  <c:v>22521.599999999991</c:v>
                </c:pt>
                <c:pt idx="9">
                  <c:v>22521.599999999991</c:v>
                </c:pt>
                <c:pt idx="10">
                  <c:v>22521.599999999991</c:v>
                </c:pt>
                <c:pt idx="11">
                  <c:v>22521.599999999991</c:v>
                </c:pt>
                <c:pt idx="12">
                  <c:v>22521.599999999991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Presentation'!$Y$58</c:f>
              <c:strCache>
                <c:ptCount val="1"/>
                <c:pt idx="0">
                  <c:v>Ice Ban 200M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Presentation'!$Y$59:$Y$71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Presentation'!$Z$58</c:f>
              <c:strCache>
                <c:ptCount val="1"/>
                <c:pt idx="0">
                  <c:v>Meltdown Apex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Presentation'!$Z$59:$Z$71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'User Presentation'!$AA$58</c:f>
              <c:strCache>
                <c:ptCount val="1"/>
                <c:pt idx="0">
                  <c:v>TC Econo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Presentation'!$AA$59:$AA$71</c:f>
              <c:numCache>
                <c:formatCode>"$"#,##0</c:formatCode>
                <c:ptCount val="13"/>
                <c:pt idx="0">
                  <c:v>23.0184</c:v>
                </c:pt>
                <c:pt idx="1">
                  <c:v>28.773000000000003</c:v>
                </c:pt>
                <c:pt idx="2">
                  <c:v>39.686896551724139</c:v>
                </c:pt>
                <c:pt idx="3">
                  <c:v>59.021538461538469</c:v>
                </c:pt>
                <c:pt idx="4">
                  <c:v>115.09200000000001</c:v>
                </c:pt>
                <c:pt idx="5">
                  <c:v>67.701176470588223</c:v>
                </c:pt>
                <c:pt idx="6">
                  <c:v>23018.399999999998</c:v>
                </c:pt>
                <c:pt idx="7">
                  <c:v>23018.399999999998</c:v>
                </c:pt>
                <c:pt idx="8">
                  <c:v>23018.399999999998</c:v>
                </c:pt>
                <c:pt idx="9">
                  <c:v>23018.399999999998</c:v>
                </c:pt>
                <c:pt idx="10">
                  <c:v>23018.399999999998</c:v>
                </c:pt>
                <c:pt idx="11">
                  <c:v>23018.399999999998</c:v>
                </c:pt>
                <c:pt idx="12">
                  <c:v>23018.399999999998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'User Presentation'!$AB$58</c:f>
              <c:strCache>
                <c:ptCount val="1"/>
                <c:pt idx="0">
                  <c:v>Thawrox Gold Alternative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Presentation'!$AB$59:$AB$71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'User Presentation'!$AC$58</c:f>
              <c:strCache>
                <c:ptCount val="1"/>
                <c:pt idx="0">
                  <c:v>Calcium 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Presentation'!$AC$59:$AC$71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'User Presentation'!$AD$58</c:f>
              <c:strCache>
                <c:ptCount val="1"/>
                <c:pt idx="0">
                  <c:v>RGP-8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Presentation'!$AD$59:$AD$71</c:f>
              <c:numCache>
                <c:formatCode>"$"#,##0</c:formatCode>
                <c:ptCount val="13"/>
                <c:pt idx="0">
                  <c:v>23.101200000000002</c:v>
                </c:pt>
                <c:pt idx="1">
                  <c:v>28.8765</c:v>
                </c:pt>
                <c:pt idx="2">
                  <c:v>39.829655172413787</c:v>
                </c:pt>
                <c:pt idx="3">
                  <c:v>59.233846153846159</c:v>
                </c:pt>
                <c:pt idx="4">
                  <c:v>115.506</c:v>
                </c:pt>
                <c:pt idx="5">
                  <c:v>67.944705882352935</c:v>
                </c:pt>
                <c:pt idx="6">
                  <c:v>23101.199999999997</c:v>
                </c:pt>
                <c:pt idx="7">
                  <c:v>23101.199999999997</c:v>
                </c:pt>
                <c:pt idx="8">
                  <c:v>23101.199999999997</c:v>
                </c:pt>
                <c:pt idx="9">
                  <c:v>23101.199999999997</c:v>
                </c:pt>
                <c:pt idx="10">
                  <c:v>23101.199999999997</c:v>
                </c:pt>
                <c:pt idx="11">
                  <c:v>23101.199999999997</c:v>
                </c:pt>
                <c:pt idx="12">
                  <c:v>23101.199999999997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'User Presentation'!$AE$58</c:f>
              <c:strCache>
                <c:ptCount val="1"/>
                <c:pt idx="0">
                  <c:v>Geomelt 55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Presentation'!$AE$59:$AE$71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'User Presentation'!$AF$58</c:f>
              <c:strCache>
                <c:ptCount val="1"/>
                <c:pt idx="0">
                  <c:v>Geomelt Gen 3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Presentation'!$AF$59:$AF$71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'User Presentation'!$AG$58</c:f>
              <c:strCache>
                <c:ptCount val="1"/>
                <c:pt idx="0">
                  <c:v>LCS 5000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Presentation'!$AF$59:$AF$71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'User Presentation'!$AH$58</c:f>
              <c:strCache>
                <c:ptCount val="1"/>
                <c:pt idx="0">
                  <c:v>Ice Bite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Presentation'!$N$59:$N$71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Presentation'!$AH$59:$AH$71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93832"/>
        <c:axId val="137867440"/>
      </c:scatterChart>
      <c:valAx>
        <c:axId val="138293832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867440"/>
        <c:crossesAt val="0"/>
        <c:crossBetween val="midCat"/>
      </c:valAx>
      <c:valAx>
        <c:axId val="137867440"/>
        <c:scaling>
          <c:orientation val="minMax"/>
          <c:max val="15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138293832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181627296587895"/>
          <c:y val="0.17027921078830699"/>
          <c:w val="0.238183754162513"/>
          <c:h val="0.75022377590732203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of</a:t>
            </a:r>
            <a:r>
              <a:rPr lang="en-US" baseline="0"/>
              <a:t> Granular Deicers </a:t>
            </a:r>
          </a:p>
          <a:p>
            <a:pPr>
              <a:defRPr/>
            </a:pPr>
            <a:r>
              <a:rPr lang="en-US" baseline="0"/>
              <a:t>(With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Presentation'!$O$114</c:f>
              <c:strCache>
                <c:ptCount val="1"/>
                <c:pt idx="0">
                  <c:v>Rock Salt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Presentation'!$O$115:$O$127</c:f>
              <c:numCache>
                <c:formatCode>"$"#,##0</c:formatCode>
                <c:ptCount val="13"/>
                <c:pt idx="0">
                  <c:v>20.7</c:v>
                </c:pt>
                <c:pt idx="1">
                  <c:v>25.875</c:v>
                </c:pt>
                <c:pt idx="2">
                  <c:v>35.689655172413786</c:v>
                </c:pt>
                <c:pt idx="3">
                  <c:v>53.07692307692308</c:v>
                </c:pt>
                <c:pt idx="4">
                  <c:v>103.5</c:v>
                </c:pt>
                <c:pt idx="5">
                  <c:v>60.882352941176464</c:v>
                </c:pt>
                <c:pt idx="6">
                  <c:v>20699.999999999996</c:v>
                </c:pt>
                <c:pt idx="7">
                  <c:v>20699.999999999996</c:v>
                </c:pt>
                <c:pt idx="8">
                  <c:v>20699.999999999996</c:v>
                </c:pt>
                <c:pt idx="9">
                  <c:v>20699.999999999996</c:v>
                </c:pt>
                <c:pt idx="10">
                  <c:v>20699.999999999996</c:v>
                </c:pt>
                <c:pt idx="11">
                  <c:v>20699.999999999996</c:v>
                </c:pt>
                <c:pt idx="12">
                  <c:v>20699.999999999996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Presentation'!$P$114</c:f>
              <c:strCache>
                <c:ptCount val="1"/>
                <c:pt idx="0">
                  <c:v>Clearlane Enhanced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Presentation'!$P$115:$P$127</c:f>
              <c:numCache>
                <c:formatCode>"$"#,##0</c:formatCode>
                <c:ptCount val="13"/>
                <c:pt idx="0">
                  <c:v>20.399999999999995</c:v>
                </c:pt>
                <c:pt idx="1">
                  <c:v>36.092307692307685</c:v>
                </c:pt>
                <c:pt idx="2">
                  <c:v>51</c:v>
                </c:pt>
                <c:pt idx="3">
                  <c:v>65.166666666666657</c:v>
                </c:pt>
                <c:pt idx="4">
                  <c:v>73.312499999999986</c:v>
                </c:pt>
                <c:pt idx="5">
                  <c:v>78.199999999999989</c:v>
                </c:pt>
                <c:pt idx="6">
                  <c:v>117.3</c:v>
                </c:pt>
                <c:pt idx="7">
                  <c:v>586.49999999999989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Presentation'!$Q$114</c:f>
              <c:strCache>
                <c:ptCount val="1"/>
                <c:pt idx="0">
                  <c:v>SOS @ 6 gal/ton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Presentation'!$Q$115:$Q$127</c:f>
              <c:numCache>
                <c:formatCode>"$"#,##0</c:formatCode>
                <c:ptCount val="13"/>
                <c:pt idx="0">
                  <c:v>20.399999999999995</c:v>
                </c:pt>
                <c:pt idx="1">
                  <c:v>34</c:v>
                </c:pt>
                <c:pt idx="2">
                  <c:v>45.115384615384613</c:v>
                </c:pt>
                <c:pt idx="3">
                  <c:v>55.857142857142854</c:v>
                </c:pt>
                <c:pt idx="4">
                  <c:v>102</c:v>
                </c:pt>
                <c:pt idx="5">
                  <c:v>73.312499999999986</c:v>
                </c:pt>
                <c:pt idx="6">
                  <c:v>117.3</c:v>
                </c:pt>
                <c:pt idx="7">
                  <c:v>782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Presentation'!$R$114</c:f>
              <c:strCache>
                <c:ptCount val="1"/>
                <c:pt idx="0">
                  <c:v>Thawrox Gold Treated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Presentation'!$R$115:$R$127</c:f>
              <c:numCache>
                <c:formatCode>"$"#,##0</c:formatCode>
                <c:ptCount val="13"/>
                <c:pt idx="0">
                  <c:v>21.722222222222218</c:v>
                </c:pt>
                <c:pt idx="1">
                  <c:v>26.965517241379313</c:v>
                </c:pt>
                <c:pt idx="2">
                  <c:v>34</c:v>
                </c:pt>
                <c:pt idx="3">
                  <c:v>43.444444444444436</c:v>
                </c:pt>
                <c:pt idx="4">
                  <c:v>75.67741935483869</c:v>
                </c:pt>
                <c:pt idx="5">
                  <c:v>54.558139534883708</c:v>
                </c:pt>
                <c:pt idx="6">
                  <c:v>23459.999999999996</c:v>
                </c:pt>
                <c:pt idx="7">
                  <c:v>23459.999999999996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Presentation'!$S$114</c:f>
              <c:strCache>
                <c:ptCount val="1"/>
                <c:pt idx="0">
                  <c:v>Ice Slicer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Dot"/>
            </a:ln>
          </c:spPr>
          <c:marker>
            <c:symbol val="diamond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Presentation'!$S$115:$S$127</c:f>
              <c:numCache>
                <c:formatCode>"$"#,##0</c:formatCode>
                <c:ptCount val="13"/>
                <c:pt idx="0">
                  <c:v>55.2</c:v>
                </c:pt>
                <c:pt idx="1">
                  <c:v>62.72727272727272</c:v>
                </c:pt>
                <c:pt idx="2">
                  <c:v>72.631578947368411</c:v>
                </c:pt>
                <c:pt idx="3">
                  <c:v>91.999999999999986</c:v>
                </c:pt>
                <c:pt idx="4">
                  <c:v>172.5</c:v>
                </c:pt>
                <c:pt idx="5">
                  <c:v>188.18181818181816</c:v>
                </c:pt>
                <c:pt idx="6">
                  <c:v>41399.999999999993</c:v>
                </c:pt>
                <c:pt idx="7">
                  <c:v>41399.999999999993</c:v>
                </c:pt>
                <c:pt idx="8">
                  <c:v>41399.999999999993</c:v>
                </c:pt>
                <c:pt idx="9">
                  <c:v>41399.999999999993</c:v>
                </c:pt>
                <c:pt idx="10">
                  <c:v>41399.999999999993</c:v>
                </c:pt>
                <c:pt idx="11">
                  <c:v>41399.999999999993</c:v>
                </c:pt>
                <c:pt idx="12">
                  <c:v>41399.999999999993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Presentation'!$T$114</c:f>
              <c:strCache>
                <c:ptCount val="1"/>
                <c:pt idx="0">
                  <c:v>Ice Bite @ 3 gal/ton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x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Presentation'!$T$115:$T$127</c:f>
              <c:numCache>
                <c:formatCode>"$"#,##0</c:formatCode>
                <c:ptCount val="13"/>
                <c:pt idx="0">
                  <c:v>23.696969696969692</c:v>
                </c:pt>
                <c:pt idx="1">
                  <c:v>28.609756097560979</c:v>
                </c:pt>
                <c:pt idx="2">
                  <c:v>33.514285714285712</c:v>
                </c:pt>
                <c:pt idx="3">
                  <c:v>46.92</c:v>
                </c:pt>
                <c:pt idx="4">
                  <c:v>97.75</c:v>
                </c:pt>
                <c:pt idx="5">
                  <c:v>117.3</c:v>
                </c:pt>
                <c:pt idx="6">
                  <c:v>23459.999999999996</c:v>
                </c:pt>
                <c:pt idx="7">
                  <c:v>23459.999999999996</c:v>
                </c:pt>
                <c:pt idx="8">
                  <c:v>23459.999999999996</c:v>
                </c:pt>
                <c:pt idx="9">
                  <c:v>23459.999999999996</c:v>
                </c:pt>
                <c:pt idx="10">
                  <c:v>23459.999999999996</c:v>
                </c:pt>
                <c:pt idx="11">
                  <c:v>23459.999999999996</c:v>
                </c:pt>
                <c:pt idx="12">
                  <c:v>23459.999999999996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24960"/>
        <c:axId val="287533536"/>
      </c:scatterChart>
      <c:valAx>
        <c:axId val="287524960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7533536"/>
        <c:crossesAt val="0"/>
        <c:crossBetween val="midCat"/>
      </c:valAx>
      <c:valAx>
        <c:axId val="287533536"/>
        <c:scaling>
          <c:orientation val="minMax"/>
          <c:max val="15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287524960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714955010641495"/>
          <c:y val="0.30246314702465499"/>
          <c:w val="0.21679335801133701"/>
          <c:h val="0.4901556731638049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Cost/Lane Mile Using</a:t>
            </a:r>
            <a:r>
              <a:rPr lang="en-US" baseline="0"/>
              <a:t> Liquid Prewets</a:t>
            </a:r>
          </a:p>
          <a:p>
            <a:pPr>
              <a:defRPr/>
            </a:pPr>
            <a:r>
              <a:rPr lang="en-US" baseline="0"/>
              <a:t>(With Situational Performance Factors)</a:t>
            </a:r>
            <a:endParaRPr lang="en-US"/>
          </a:p>
        </c:rich>
      </c:tx>
      <c:layout>
        <c:manualLayout>
          <c:xMode val="edge"/>
          <c:yMode val="edge"/>
          <c:x val="0.171544216972878"/>
          <c:y val="5.747126436781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681364829396306E-2"/>
          <c:y val="0.163717757263101"/>
          <c:w val="0.66973480314960598"/>
          <c:h val="0.71622748665037606"/>
        </c:manualLayout>
      </c:layout>
      <c:scatterChart>
        <c:scatterStyle val="lineMarker"/>
        <c:varyColors val="0"/>
        <c:ser>
          <c:idx val="12"/>
          <c:order val="0"/>
          <c:tx>
            <c:strRef>
              <c:f>'User Presentation'!$U$114</c:f>
              <c:strCache>
                <c:ptCount val="1"/>
                <c:pt idx="0">
                  <c:v>Salt Brine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circ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Presentation'!$U$115:$U$127</c:f>
              <c:numCache>
                <c:formatCode>"$"#,##0</c:formatCode>
                <c:ptCount val="13"/>
                <c:pt idx="0">
                  <c:v>20.882159999999999</c:v>
                </c:pt>
                <c:pt idx="1">
                  <c:v>26.102699999999999</c:v>
                </c:pt>
                <c:pt idx="2">
                  <c:v>36.00372413793103</c:v>
                </c:pt>
                <c:pt idx="3">
                  <c:v>53.543999999999997</c:v>
                </c:pt>
                <c:pt idx="4">
                  <c:v>104.41079999999999</c:v>
                </c:pt>
                <c:pt idx="5">
                  <c:v>61.418117647058814</c:v>
                </c:pt>
                <c:pt idx="6">
                  <c:v>20882.159999999996</c:v>
                </c:pt>
                <c:pt idx="7">
                  <c:v>20882.159999999996</c:v>
                </c:pt>
                <c:pt idx="8">
                  <c:v>20882.159999999996</c:v>
                </c:pt>
                <c:pt idx="9">
                  <c:v>20882.159999999996</c:v>
                </c:pt>
                <c:pt idx="10">
                  <c:v>20882.159999999996</c:v>
                </c:pt>
                <c:pt idx="11">
                  <c:v>20882.159999999996</c:v>
                </c:pt>
                <c:pt idx="12">
                  <c:v>20882.159999999996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'User Presentation'!$V$114</c:f>
              <c:strCache>
                <c:ptCount val="1"/>
                <c:pt idx="0">
                  <c:v>AP Liquid Deicer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squar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Presentation'!$V$115:$V$127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'User Presentation'!$W$114</c:f>
              <c:strCache>
                <c:ptCount val="1"/>
                <c:pt idx="0">
                  <c:v>Articlear Gold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Presentation'!$W$115:$W$127</c:f>
              <c:numCache>
                <c:formatCode>"$"#,##0</c:formatCode>
                <c:ptCount val="13"/>
                <c:pt idx="0">
                  <c:v>24.3432</c:v>
                </c:pt>
                <c:pt idx="1">
                  <c:v>30.428999999999998</c:v>
                </c:pt>
                <c:pt idx="2">
                  <c:v>41.971034482758618</c:v>
                </c:pt>
                <c:pt idx="3">
                  <c:v>62.41846153846155</c:v>
                </c:pt>
                <c:pt idx="4">
                  <c:v>121.71599999999999</c:v>
                </c:pt>
                <c:pt idx="5">
                  <c:v>71.597647058823526</c:v>
                </c:pt>
                <c:pt idx="6">
                  <c:v>24343.199999999997</c:v>
                </c:pt>
                <c:pt idx="7">
                  <c:v>24343.199999999997</c:v>
                </c:pt>
                <c:pt idx="8">
                  <c:v>24343.199999999997</c:v>
                </c:pt>
                <c:pt idx="9">
                  <c:v>24343.199999999997</c:v>
                </c:pt>
                <c:pt idx="10">
                  <c:v>24343.199999999997</c:v>
                </c:pt>
                <c:pt idx="11">
                  <c:v>24343.199999999997</c:v>
                </c:pt>
                <c:pt idx="12">
                  <c:v>24343.199999999997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'User Presentation'!$X$114</c:f>
              <c:strCache>
                <c:ptCount val="1"/>
                <c:pt idx="0">
                  <c:v>Freezeguard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Presentation'!$X$115:$X$127</c:f>
              <c:numCache>
                <c:formatCode>"$"#,##0</c:formatCode>
                <c:ptCount val="13"/>
                <c:pt idx="0">
                  <c:v>22.521599999999999</c:v>
                </c:pt>
                <c:pt idx="1">
                  <c:v>28.151999999999997</c:v>
                </c:pt>
                <c:pt idx="2">
                  <c:v>38.830344827586202</c:v>
                </c:pt>
                <c:pt idx="3">
                  <c:v>57.747692307692304</c:v>
                </c:pt>
                <c:pt idx="4">
                  <c:v>112.60799999999999</c:v>
                </c:pt>
                <c:pt idx="5">
                  <c:v>66.239999999999981</c:v>
                </c:pt>
                <c:pt idx="6">
                  <c:v>22521.599999999991</c:v>
                </c:pt>
                <c:pt idx="7">
                  <c:v>22521.599999999991</c:v>
                </c:pt>
                <c:pt idx="8">
                  <c:v>22521.599999999991</c:v>
                </c:pt>
                <c:pt idx="9">
                  <c:v>22521.599999999991</c:v>
                </c:pt>
                <c:pt idx="10">
                  <c:v>22521.599999999991</c:v>
                </c:pt>
                <c:pt idx="11">
                  <c:v>22521.599999999991</c:v>
                </c:pt>
                <c:pt idx="12">
                  <c:v>22521.599999999991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'User Presentation'!$Y$114</c:f>
              <c:strCache>
                <c:ptCount val="1"/>
                <c:pt idx="0">
                  <c:v>Ice Ban 200M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Presentation'!$Y$115:$Y$127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'User Presentation'!$Z$114</c:f>
              <c:strCache>
                <c:ptCount val="1"/>
                <c:pt idx="0">
                  <c:v>Meltdown Apex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Presentation'!$Z$115:$Z$127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'User Presentation'!$AA$114</c:f>
              <c:strCache>
                <c:ptCount val="1"/>
                <c:pt idx="0">
                  <c:v>TC Econo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triangl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Presentation'!$AA$115:$AA$127</c:f>
              <c:numCache>
                <c:formatCode>"$"#,##0</c:formatCode>
                <c:ptCount val="13"/>
                <c:pt idx="0">
                  <c:v>23.0184</c:v>
                </c:pt>
                <c:pt idx="1">
                  <c:v>28.773000000000003</c:v>
                </c:pt>
                <c:pt idx="2">
                  <c:v>39.686896551724139</c:v>
                </c:pt>
                <c:pt idx="3">
                  <c:v>59.021538461538469</c:v>
                </c:pt>
                <c:pt idx="4">
                  <c:v>115.09200000000001</c:v>
                </c:pt>
                <c:pt idx="5">
                  <c:v>67.701176470588223</c:v>
                </c:pt>
                <c:pt idx="6">
                  <c:v>23018.399999999998</c:v>
                </c:pt>
                <c:pt idx="7">
                  <c:v>23018.399999999998</c:v>
                </c:pt>
                <c:pt idx="8">
                  <c:v>23018.399999999998</c:v>
                </c:pt>
                <c:pt idx="9">
                  <c:v>23018.399999999998</c:v>
                </c:pt>
                <c:pt idx="10">
                  <c:v>23018.399999999998</c:v>
                </c:pt>
                <c:pt idx="11">
                  <c:v>23018.399999999998</c:v>
                </c:pt>
                <c:pt idx="12">
                  <c:v>23018.399999999998</c:v>
                </c:pt>
              </c:numCache>
            </c:numRef>
          </c:yVal>
          <c:smooth val="0"/>
        </c:ser>
        <c:ser>
          <c:idx val="6"/>
          <c:order val="7"/>
          <c:tx>
            <c:strRef>
              <c:f>'User Presentation'!$AB$114</c:f>
              <c:strCache>
                <c:ptCount val="1"/>
                <c:pt idx="0">
                  <c:v>Thawrox Gold Alternative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ash"/>
            </a:ln>
          </c:spPr>
          <c:marker>
            <c:symbol val="plus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Presentation'!$AB$115:$AB$127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'User Presentation'!$AC$114</c:f>
              <c:strCache>
                <c:ptCount val="1"/>
                <c:pt idx="0">
                  <c:v>Calcium Chloride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Presentation'!$AC$115:$AC$127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'User Presentation'!$AD$114</c:f>
              <c:strCache>
                <c:ptCount val="1"/>
                <c:pt idx="0">
                  <c:v>RGP-8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lgDashDotDot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Presentation'!$AD$115:$AD$127</c:f>
              <c:numCache>
                <c:formatCode>"$"#,##0</c:formatCode>
                <c:ptCount val="13"/>
                <c:pt idx="0">
                  <c:v>23.101200000000002</c:v>
                </c:pt>
                <c:pt idx="1">
                  <c:v>28.8765</c:v>
                </c:pt>
                <c:pt idx="2">
                  <c:v>39.829655172413787</c:v>
                </c:pt>
                <c:pt idx="3">
                  <c:v>59.233846153846159</c:v>
                </c:pt>
                <c:pt idx="4">
                  <c:v>115.506</c:v>
                </c:pt>
                <c:pt idx="5">
                  <c:v>67.944705882352935</c:v>
                </c:pt>
                <c:pt idx="6">
                  <c:v>23101.199999999997</c:v>
                </c:pt>
                <c:pt idx="7">
                  <c:v>23101.199999999997</c:v>
                </c:pt>
                <c:pt idx="8">
                  <c:v>23101.199999999997</c:v>
                </c:pt>
                <c:pt idx="9">
                  <c:v>23101.199999999997</c:v>
                </c:pt>
                <c:pt idx="10">
                  <c:v>23101.199999999997</c:v>
                </c:pt>
                <c:pt idx="11">
                  <c:v>23101.199999999997</c:v>
                </c:pt>
                <c:pt idx="12">
                  <c:v>23101.199999999997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'User Presentation'!$AE$114</c:f>
              <c:strCache>
                <c:ptCount val="1"/>
                <c:pt idx="0">
                  <c:v>Geomelt 55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Presentation'!$AE$115:$AE$127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0"/>
          <c:order val="11"/>
          <c:tx>
            <c:strRef>
              <c:f>'User Presentation'!$AF$114</c:f>
              <c:strCache>
                <c:ptCount val="1"/>
                <c:pt idx="0">
                  <c:v>Geomelt Gen 3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triangle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Presentation'!$AF$115:$AF$127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1"/>
          <c:order val="12"/>
          <c:tx>
            <c:strRef>
              <c:f>'User Presentation'!$AG$114</c:f>
              <c:strCache>
                <c:ptCount val="1"/>
                <c:pt idx="0">
                  <c:v>LCS 5000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diamond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Presentation'!$AF$115:$AF$127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'User Presentation'!$AH$114</c:f>
              <c:strCache>
                <c:ptCount val="1"/>
                <c:pt idx="0">
                  <c:v>Ice Bite</c:v>
                </c:pt>
              </c:strCache>
            </c:strRef>
          </c:tx>
          <c:spPr>
            <a:ln w="19050" cmpd="sng">
              <a:solidFill>
                <a:schemeClr val="tx1"/>
              </a:solidFill>
              <a:prstDash val="sysDot"/>
            </a:ln>
          </c:spPr>
          <c:marker>
            <c:symbol val="x"/>
            <c:size val="9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'User Presentation'!$N$115:$N$127</c:f>
              <c:numCache>
                <c:formatCode>General</c:formatCode>
                <c:ptCount val="1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  <c:pt idx="11">
                  <c:v>-25</c:v>
                </c:pt>
                <c:pt idx="12">
                  <c:v>-30</c:v>
                </c:pt>
              </c:numCache>
            </c:numRef>
          </c:xVal>
          <c:yVal>
            <c:numRef>
              <c:f>'User Presentation'!$AH$115:$AH$127</c:f>
              <c:numCache>
                <c:formatCode>"$"#,##0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54320"/>
        <c:axId val="287554704"/>
      </c:scatterChart>
      <c:valAx>
        <c:axId val="287554320"/>
        <c:scaling>
          <c:orientation val="minMax"/>
          <c:min val="-3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</a:t>
                </a:r>
                <a:r>
                  <a:rPr lang="en-US" baseline="0"/>
                  <a:t> °F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7554704"/>
        <c:crossesAt val="0"/>
        <c:crossBetween val="midCat"/>
      </c:valAx>
      <c:valAx>
        <c:axId val="287554704"/>
        <c:scaling>
          <c:orientation val="minMax"/>
          <c:max val="150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Cost/Lane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29035870516185E-2"/>
              <c:y val="0.43284505385102701"/>
            </c:manualLayout>
          </c:layout>
          <c:overlay val="0"/>
        </c:title>
        <c:numFmt formatCode="&quot;$&quot;#,##0" sourceLinked="1"/>
        <c:majorTickMark val="out"/>
        <c:minorTickMark val="none"/>
        <c:tickLblPos val="nextTo"/>
        <c:crossAx val="287554320"/>
        <c:crossesAt val="-35"/>
        <c:crossBetween val="midCat"/>
      </c:valAx>
    </c:plotArea>
    <c:legend>
      <c:legendPos val="r"/>
      <c:layout>
        <c:manualLayout>
          <c:xMode val="edge"/>
          <c:yMode val="edge"/>
          <c:x val="0.76181627296587895"/>
          <c:y val="0.17027921078830699"/>
          <c:w val="0.232850393700787"/>
          <c:h val="0.69753688116571599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56</xdr:row>
      <xdr:rowOff>25400</xdr:rowOff>
    </xdr:from>
    <xdr:to>
      <xdr:col>12</xdr:col>
      <xdr:colOff>0</xdr:colOff>
      <xdr:row>79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83</xdr:row>
      <xdr:rowOff>0</xdr:rowOff>
    </xdr:from>
    <xdr:to>
      <xdr:col>11</xdr:col>
      <xdr:colOff>793750</xdr:colOff>
      <xdr:row>106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</xdr:colOff>
      <xdr:row>112</xdr:row>
      <xdr:rowOff>25400</xdr:rowOff>
    </xdr:from>
    <xdr:to>
      <xdr:col>12</xdr:col>
      <xdr:colOff>0</xdr:colOff>
      <xdr:row>135</xdr:row>
      <xdr:rowOff>63500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139</xdr:row>
      <xdr:rowOff>127000</xdr:rowOff>
    </xdr:from>
    <xdr:to>
      <xdr:col>12</xdr:col>
      <xdr:colOff>6350</xdr:colOff>
      <xdr:row>162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7"/>
  <sheetViews>
    <sheetView tabSelected="1" topLeftCell="A95" workbookViewId="0">
      <selection activeCell="O115" sqref="O115"/>
    </sheetView>
  </sheetViews>
  <sheetFormatPr defaultColWidth="10.875" defaultRowHeight="15" x14ac:dyDescent="0.2"/>
  <cols>
    <col min="1" max="1" width="3.5" style="1" customWidth="1"/>
    <col min="2" max="2" width="25" style="1" customWidth="1"/>
    <col min="3" max="3" width="2.875" style="1" customWidth="1"/>
    <col min="4" max="4" width="11.875" style="1" customWidth="1"/>
    <col min="5" max="5" width="2.875" style="1" customWidth="1"/>
    <col min="6" max="6" width="11.875" style="1" customWidth="1"/>
    <col min="7" max="7" width="2.875" style="1" customWidth="1"/>
    <col min="8" max="8" width="11.875" style="1" customWidth="1"/>
    <col min="9" max="9" width="9.875" style="1" customWidth="1"/>
    <col min="10" max="12" width="4.875" style="1" customWidth="1"/>
    <col min="13" max="16384" width="10.875" style="1"/>
  </cols>
  <sheetData>
    <row r="1" spans="1:12" x14ac:dyDescent="0.2">
      <c r="A1" s="25" t="s">
        <v>0</v>
      </c>
      <c r="B1" s="25"/>
      <c r="C1" s="25"/>
      <c r="D1" s="25"/>
      <c r="E1" s="25"/>
      <c r="F1" s="27" t="s">
        <v>110</v>
      </c>
      <c r="G1" s="24"/>
      <c r="H1" s="24"/>
      <c r="I1" s="24"/>
      <c r="J1" s="24"/>
      <c r="K1" s="24"/>
      <c r="L1" s="24"/>
    </row>
    <row r="2" spans="1:12" ht="30" customHeight="1" x14ac:dyDescent="0.2">
      <c r="A2" s="26" t="s">
        <v>1</v>
      </c>
      <c r="B2" s="25"/>
      <c r="C2" s="25"/>
      <c r="D2" s="25"/>
      <c r="E2" s="25"/>
      <c r="F2" s="27" t="s">
        <v>111</v>
      </c>
      <c r="G2" s="24"/>
      <c r="H2" s="24"/>
      <c r="I2" s="24"/>
      <c r="J2" s="24"/>
      <c r="K2" s="24"/>
      <c r="L2" s="24"/>
    </row>
    <row r="3" spans="1:12" ht="24.95" customHeight="1" x14ac:dyDescent="0.25">
      <c r="A3" s="28" t="s">
        <v>113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">
      <c r="A4" s="25"/>
      <c r="B4" s="25" t="s">
        <v>3</v>
      </c>
      <c r="C4" s="31"/>
      <c r="D4" s="34">
        <v>600</v>
      </c>
      <c r="E4" s="25" t="s">
        <v>96</v>
      </c>
      <c r="F4" s="27"/>
      <c r="G4" s="25" t="s">
        <v>128</v>
      </c>
      <c r="H4" s="25"/>
      <c r="I4" s="25"/>
      <c r="J4" s="35" t="s">
        <v>112</v>
      </c>
      <c r="K4" s="35"/>
      <c r="L4" s="35"/>
    </row>
    <row r="5" spans="1:12" x14ac:dyDescent="0.2">
      <c r="A5" s="25"/>
      <c r="B5" s="25" t="s">
        <v>23</v>
      </c>
      <c r="C5" s="8"/>
      <c r="D5" s="25" t="s">
        <v>22</v>
      </c>
      <c r="E5" s="8" t="s">
        <v>95</v>
      </c>
      <c r="F5" s="25" t="s">
        <v>24</v>
      </c>
      <c r="G5" s="8"/>
      <c r="H5" s="25" t="s">
        <v>25</v>
      </c>
      <c r="I5" s="25"/>
      <c r="J5" s="32">
        <v>1.5</v>
      </c>
      <c r="K5" s="32">
        <v>1</v>
      </c>
      <c r="L5" s="32">
        <v>0.5</v>
      </c>
    </row>
    <row r="6" spans="1:12" x14ac:dyDescent="0.2">
      <c r="A6" s="25"/>
      <c r="B6" s="25" t="s">
        <v>12</v>
      </c>
      <c r="C6" s="8"/>
      <c r="D6" s="25" t="s">
        <v>14</v>
      </c>
      <c r="E6" s="8" t="s">
        <v>95</v>
      </c>
      <c r="F6" s="25" t="s">
        <v>15</v>
      </c>
      <c r="G6" s="8"/>
      <c r="H6" s="25" t="s">
        <v>13</v>
      </c>
      <c r="I6" s="25"/>
      <c r="J6" s="32">
        <v>1.1000000000000001</v>
      </c>
      <c r="K6" s="32">
        <v>1</v>
      </c>
      <c r="L6" s="32">
        <v>0.9</v>
      </c>
    </row>
    <row r="7" spans="1:12" x14ac:dyDescent="0.2">
      <c r="A7" s="25"/>
      <c r="B7" s="25" t="s">
        <v>4</v>
      </c>
      <c r="C7" s="9"/>
      <c r="D7" s="25" t="s">
        <v>27</v>
      </c>
      <c r="E7" s="9" t="s">
        <v>95</v>
      </c>
      <c r="F7" s="25" t="s">
        <v>28</v>
      </c>
      <c r="G7" s="9"/>
      <c r="H7" s="25" t="s">
        <v>26</v>
      </c>
      <c r="I7" s="25"/>
      <c r="J7" s="33">
        <v>1.25</v>
      </c>
      <c r="K7" s="33">
        <v>1</v>
      </c>
      <c r="L7" s="33">
        <v>0.75</v>
      </c>
    </row>
    <row r="8" spans="1:12" ht="24.95" customHeight="1" x14ac:dyDescent="0.25">
      <c r="A8" s="28" t="s">
        <v>5</v>
      </c>
      <c r="B8" s="25"/>
      <c r="C8" s="29"/>
      <c r="D8" s="25"/>
      <c r="E8" s="29"/>
      <c r="F8" s="25"/>
      <c r="G8" s="29"/>
      <c r="H8" s="25"/>
      <c r="I8" s="25"/>
      <c r="J8" s="25"/>
      <c r="K8" s="25"/>
      <c r="L8" s="25"/>
    </row>
    <row r="9" spans="1:12" x14ac:dyDescent="0.2">
      <c r="A9" s="25"/>
      <c r="B9" s="25" t="s">
        <v>7</v>
      </c>
      <c r="C9" s="8"/>
      <c r="D9" s="25" t="s">
        <v>16</v>
      </c>
      <c r="E9" s="8" t="s">
        <v>95</v>
      </c>
      <c r="F9" s="25" t="s">
        <v>17</v>
      </c>
      <c r="G9" s="8"/>
      <c r="H9" s="25" t="s">
        <v>117</v>
      </c>
      <c r="I9" s="25"/>
      <c r="J9" s="32">
        <v>1.5</v>
      </c>
      <c r="K9" s="32">
        <v>1</v>
      </c>
      <c r="L9" s="32">
        <v>0.5</v>
      </c>
    </row>
    <row r="10" spans="1:12" x14ac:dyDescent="0.2">
      <c r="A10" s="25"/>
      <c r="B10" s="25" t="s">
        <v>18</v>
      </c>
      <c r="C10" s="8"/>
      <c r="D10" s="25" t="s">
        <v>19</v>
      </c>
      <c r="E10" s="8" t="s">
        <v>95</v>
      </c>
      <c r="F10" s="25" t="s">
        <v>20</v>
      </c>
      <c r="G10" s="8"/>
      <c r="H10" s="25" t="s">
        <v>21</v>
      </c>
      <c r="I10" s="25"/>
      <c r="J10" s="33">
        <v>1.25</v>
      </c>
      <c r="K10" s="33">
        <v>1</v>
      </c>
      <c r="L10" s="33">
        <v>0.75</v>
      </c>
    </row>
    <row r="11" spans="1:12" ht="24.95" customHeight="1" x14ac:dyDescent="0.25">
      <c r="A11" s="28" t="s">
        <v>11</v>
      </c>
      <c r="B11" s="25"/>
      <c r="C11" s="29"/>
      <c r="D11" s="25"/>
      <c r="E11" s="29"/>
      <c r="F11" s="25"/>
      <c r="G11" s="29"/>
      <c r="H11" s="25"/>
      <c r="I11" s="25"/>
      <c r="J11" s="25"/>
      <c r="K11" s="25"/>
      <c r="L11" s="25"/>
    </row>
    <row r="12" spans="1:12" x14ac:dyDescent="0.2">
      <c r="A12" s="25"/>
      <c r="B12" s="25" t="s">
        <v>8</v>
      </c>
      <c r="C12" s="8"/>
      <c r="D12" s="25" t="s">
        <v>29</v>
      </c>
      <c r="E12" s="8" t="s">
        <v>95</v>
      </c>
      <c r="F12" s="25" t="s">
        <v>30</v>
      </c>
      <c r="G12" s="8"/>
      <c r="H12" s="25" t="s">
        <v>31</v>
      </c>
      <c r="I12" s="25"/>
      <c r="J12" s="32">
        <v>1.5</v>
      </c>
      <c r="K12" s="32">
        <v>1</v>
      </c>
      <c r="L12" s="32">
        <v>0.5</v>
      </c>
    </row>
    <row r="13" spans="1:12" x14ac:dyDescent="0.2">
      <c r="A13" s="25"/>
      <c r="B13" s="25" t="s">
        <v>9</v>
      </c>
      <c r="C13" s="8"/>
      <c r="D13" s="25" t="s">
        <v>32</v>
      </c>
      <c r="E13" s="8" t="s">
        <v>95</v>
      </c>
      <c r="F13" s="25" t="s">
        <v>33</v>
      </c>
      <c r="G13" s="8"/>
      <c r="H13" s="25" t="s">
        <v>34</v>
      </c>
      <c r="I13" s="25"/>
      <c r="J13" s="33">
        <v>1.25</v>
      </c>
      <c r="K13" s="33">
        <v>1</v>
      </c>
      <c r="L13" s="33">
        <v>0.75</v>
      </c>
    </row>
    <row r="14" spans="1:12" x14ac:dyDescent="0.2">
      <c r="A14" s="25"/>
      <c r="B14" s="25" t="s">
        <v>10</v>
      </c>
      <c r="C14" s="8"/>
      <c r="D14" s="25" t="s">
        <v>35</v>
      </c>
      <c r="E14" s="8" t="s">
        <v>95</v>
      </c>
      <c r="F14" s="25" t="s">
        <v>36</v>
      </c>
      <c r="G14" s="8"/>
      <c r="H14" s="25" t="s">
        <v>37</v>
      </c>
      <c r="I14" s="25"/>
      <c r="J14" s="33">
        <v>1.25</v>
      </c>
      <c r="K14" s="33">
        <v>1</v>
      </c>
      <c r="L14" s="33">
        <v>0.75</v>
      </c>
    </row>
    <row r="15" spans="1:12" ht="24.95" customHeight="1" x14ac:dyDescent="0.25">
      <c r="A15" s="28" t="s">
        <v>118</v>
      </c>
      <c r="B15" s="25"/>
      <c r="C15" s="32"/>
      <c r="D15" s="25"/>
      <c r="E15" s="29"/>
      <c r="F15" s="25"/>
      <c r="G15" s="25"/>
      <c r="H15" s="25"/>
      <c r="I15" s="25"/>
      <c r="J15" s="25"/>
      <c r="K15" s="25"/>
      <c r="L15" s="25"/>
    </row>
    <row r="16" spans="1:12" x14ac:dyDescent="0.2">
      <c r="A16" s="25"/>
      <c r="B16" s="27"/>
      <c r="C16" s="32"/>
      <c r="D16" s="27" t="s">
        <v>119</v>
      </c>
      <c r="E16" s="8"/>
      <c r="F16" s="25"/>
      <c r="G16" s="25"/>
      <c r="H16" s="25"/>
      <c r="I16" s="25"/>
      <c r="J16" s="32">
        <v>2.5</v>
      </c>
      <c r="K16" s="32"/>
      <c r="L16" s="32"/>
    </row>
    <row r="17" spans="1:12" x14ac:dyDescent="0.2">
      <c r="A17" s="25"/>
      <c r="B17" s="27"/>
      <c r="C17" s="32"/>
      <c r="D17" s="27" t="s">
        <v>126</v>
      </c>
      <c r="E17" s="8"/>
      <c r="F17" s="25"/>
      <c r="G17" s="25"/>
      <c r="H17" s="25"/>
      <c r="I17" s="25"/>
      <c r="J17" s="32">
        <v>2</v>
      </c>
      <c r="K17" s="32"/>
      <c r="L17" s="32"/>
    </row>
    <row r="18" spans="1:12" x14ac:dyDescent="0.2">
      <c r="A18" s="25"/>
      <c r="B18" s="27"/>
      <c r="C18" s="32"/>
      <c r="D18" s="27" t="s">
        <v>127</v>
      </c>
      <c r="E18" s="8"/>
      <c r="F18" s="25"/>
      <c r="G18" s="25"/>
      <c r="H18" s="25"/>
      <c r="I18" s="25"/>
      <c r="J18" s="32">
        <v>1.5</v>
      </c>
      <c r="K18" s="32"/>
      <c r="L18" s="32"/>
    </row>
    <row r="19" spans="1:12" x14ac:dyDescent="0.2">
      <c r="A19" s="25"/>
      <c r="B19" s="27"/>
      <c r="C19" s="32"/>
      <c r="D19" s="27" t="s">
        <v>120</v>
      </c>
      <c r="E19" s="8" t="s">
        <v>95</v>
      </c>
      <c r="F19" s="25"/>
      <c r="G19" s="25"/>
      <c r="H19" s="25"/>
      <c r="I19" s="25"/>
      <c r="J19" s="32">
        <v>1</v>
      </c>
      <c r="K19" s="32"/>
      <c r="L19" s="32"/>
    </row>
    <row r="20" spans="1:12" x14ac:dyDescent="0.2">
      <c r="A20" s="25"/>
      <c r="B20" s="27"/>
      <c r="C20" s="32"/>
      <c r="D20" s="27" t="s">
        <v>121</v>
      </c>
      <c r="E20" s="8"/>
      <c r="F20" s="25"/>
      <c r="G20" s="25"/>
      <c r="H20" s="25"/>
      <c r="I20" s="25"/>
      <c r="J20" s="33">
        <v>0.75</v>
      </c>
      <c r="K20" s="32"/>
      <c r="L20" s="32"/>
    </row>
    <row r="21" spans="1:12" x14ac:dyDescent="0.2">
      <c r="A21" s="25"/>
      <c r="B21" s="25"/>
      <c r="C21" s="32"/>
      <c r="D21" s="27" t="s">
        <v>122</v>
      </c>
      <c r="E21" s="8"/>
      <c r="F21" s="25"/>
      <c r="G21" s="25"/>
      <c r="H21" s="25"/>
      <c r="I21" s="25"/>
      <c r="J21" s="33">
        <v>0.5</v>
      </c>
      <c r="K21" s="33"/>
      <c r="L21" s="33"/>
    </row>
    <row r="22" spans="1:12" ht="9.9499999999999993" customHeight="1" x14ac:dyDescent="0.2">
      <c r="A22" s="25"/>
      <c r="B22" s="25"/>
      <c r="C22" s="32"/>
      <c r="D22" s="27"/>
      <c r="E22" s="29"/>
      <c r="F22" s="25"/>
      <c r="G22" s="25"/>
      <c r="H22" s="25"/>
      <c r="I22" s="25"/>
      <c r="J22" s="33"/>
      <c r="K22" s="33"/>
      <c r="L22" s="33"/>
    </row>
    <row r="23" spans="1:12" ht="15.75" x14ac:dyDescent="0.25">
      <c r="A23" s="28" t="s">
        <v>6</v>
      </c>
      <c r="B23" s="25"/>
      <c r="C23" s="8"/>
      <c r="D23" s="25" t="s">
        <v>123</v>
      </c>
      <c r="E23" s="10" t="s">
        <v>95</v>
      </c>
      <c r="F23" s="25" t="s">
        <v>124</v>
      </c>
      <c r="G23" s="8"/>
      <c r="H23" s="25" t="s">
        <v>125</v>
      </c>
      <c r="I23" s="25"/>
      <c r="J23" s="33">
        <v>1.25</v>
      </c>
      <c r="K23" s="33">
        <v>1</v>
      </c>
      <c r="L23" s="33">
        <v>0.75</v>
      </c>
    </row>
    <row r="24" spans="1:12" ht="24.95" customHeight="1" x14ac:dyDescent="0.25">
      <c r="A24" s="28" t="s">
        <v>38</v>
      </c>
      <c r="B24" s="25"/>
      <c r="C24" s="32"/>
      <c r="D24" s="25"/>
      <c r="E24" s="31"/>
      <c r="F24" s="25"/>
      <c r="G24" s="25"/>
      <c r="H24" s="25"/>
      <c r="I24" s="25"/>
      <c r="J24" s="25"/>
      <c r="K24" s="25"/>
      <c r="L24" s="25"/>
    </row>
    <row r="25" spans="1:12" x14ac:dyDescent="0.2">
      <c r="A25" s="25"/>
      <c r="B25" s="25" t="s">
        <v>116</v>
      </c>
      <c r="C25" s="8"/>
      <c r="D25" s="25" t="s">
        <v>102</v>
      </c>
      <c r="E25" s="8" t="s">
        <v>95</v>
      </c>
      <c r="F25" s="25" t="s">
        <v>104</v>
      </c>
      <c r="G25" s="8"/>
      <c r="H25" s="25" t="s">
        <v>103</v>
      </c>
      <c r="I25" s="25"/>
      <c r="J25" s="32">
        <v>1.5</v>
      </c>
      <c r="K25" s="32">
        <v>1</v>
      </c>
      <c r="L25" s="32">
        <v>0.5</v>
      </c>
    </row>
    <row r="26" spans="1:12" x14ac:dyDescent="0.2">
      <c r="A26" s="25"/>
      <c r="B26" s="25" t="s">
        <v>115</v>
      </c>
      <c r="C26" s="8"/>
      <c r="D26" s="25" t="s">
        <v>102</v>
      </c>
      <c r="E26" s="8" t="s">
        <v>95</v>
      </c>
      <c r="F26" s="25" t="s">
        <v>104</v>
      </c>
      <c r="G26" s="8"/>
      <c r="H26" s="25" t="s">
        <v>103</v>
      </c>
      <c r="I26" s="25"/>
      <c r="J26" s="33">
        <v>1.25</v>
      </c>
      <c r="K26" s="33">
        <v>1</v>
      </c>
      <c r="L26" s="33">
        <v>0.75</v>
      </c>
    </row>
    <row r="27" spans="1:12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15.75" x14ac:dyDescent="0.25">
      <c r="A28" s="28" t="s">
        <v>114</v>
      </c>
      <c r="B28" s="25"/>
      <c r="C28" s="25"/>
      <c r="D28" s="25"/>
      <c r="E28" s="25"/>
      <c r="F28" s="28" t="s">
        <v>66</v>
      </c>
      <c r="G28" s="25"/>
      <c r="H28" s="25"/>
      <c r="I28" s="25"/>
      <c r="J28" s="25"/>
      <c r="K28" s="25"/>
      <c r="L28" s="25"/>
    </row>
    <row r="29" spans="1:12" x14ac:dyDescent="0.2">
      <c r="A29" s="8" t="s">
        <v>95</v>
      </c>
      <c r="B29" s="25" t="s">
        <v>39</v>
      </c>
      <c r="C29" s="30" t="s">
        <v>61</v>
      </c>
      <c r="D29" s="25"/>
      <c r="E29" s="25"/>
      <c r="F29" s="3">
        <v>75</v>
      </c>
      <c r="G29" s="25" t="s">
        <v>67</v>
      </c>
      <c r="H29" s="25"/>
      <c r="I29" s="25"/>
      <c r="J29" s="25"/>
      <c r="K29" s="25"/>
      <c r="L29" s="25"/>
    </row>
    <row r="30" spans="1:12" ht="19.5" x14ac:dyDescent="0.35">
      <c r="A30" s="8" t="s">
        <v>95</v>
      </c>
      <c r="B30" s="25" t="s">
        <v>40</v>
      </c>
      <c r="C30" s="30" t="s">
        <v>63</v>
      </c>
      <c r="D30" s="25"/>
      <c r="E30" s="25"/>
      <c r="F30" s="3">
        <v>85</v>
      </c>
      <c r="G30" s="25" t="s">
        <v>67</v>
      </c>
      <c r="H30" s="25"/>
      <c r="I30" s="25"/>
      <c r="J30" s="25"/>
      <c r="K30" s="25"/>
      <c r="L30" s="25"/>
    </row>
    <row r="31" spans="1:12" ht="19.5" x14ac:dyDescent="0.35">
      <c r="A31" s="8" t="s">
        <v>95</v>
      </c>
      <c r="B31" s="25" t="s">
        <v>41</v>
      </c>
      <c r="C31" s="30" t="s">
        <v>63</v>
      </c>
      <c r="D31" s="25"/>
      <c r="E31" s="25"/>
      <c r="F31" s="3">
        <v>85</v>
      </c>
      <c r="G31" s="25" t="s">
        <v>67</v>
      </c>
      <c r="H31" s="25"/>
      <c r="I31" s="25"/>
      <c r="J31" s="25"/>
      <c r="K31" s="25"/>
      <c r="L31" s="25"/>
    </row>
    <row r="32" spans="1:12" ht="19.5" x14ac:dyDescent="0.35">
      <c r="A32" s="8" t="s">
        <v>95</v>
      </c>
      <c r="B32" s="25" t="s">
        <v>42</v>
      </c>
      <c r="C32" s="30" t="s">
        <v>63</v>
      </c>
      <c r="D32" s="25"/>
      <c r="E32" s="25"/>
      <c r="F32" s="3">
        <v>85</v>
      </c>
      <c r="G32" s="25" t="s">
        <v>67</v>
      </c>
      <c r="H32" s="25"/>
      <c r="I32" s="25"/>
      <c r="J32" s="25"/>
      <c r="K32" s="25"/>
      <c r="L32" s="25"/>
    </row>
    <row r="33" spans="1:12" ht="19.5" x14ac:dyDescent="0.35">
      <c r="A33" s="8" t="s">
        <v>95</v>
      </c>
      <c r="B33" s="25" t="s">
        <v>43</v>
      </c>
      <c r="C33" s="30" t="s">
        <v>64</v>
      </c>
      <c r="D33" s="25"/>
      <c r="E33" s="25"/>
      <c r="F33" s="3">
        <v>150</v>
      </c>
      <c r="G33" s="25" t="s">
        <v>67</v>
      </c>
      <c r="H33" s="25"/>
      <c r="I33" s="25"/>
      <c r="J33" s="25"/>
      <c r="K33" s="25"/>
      <c r="L33" s="25"/>
    </row>
    <row r="34" spans="1:12" x14ac:dyDescent="0.2">
      <c r="A34" s="8" t="s">
        <v>95</v>
      </c>
      <c r="B34" s="25" t="s">
        <v>44</v>
      </c>
      <c r="C34" s="30" t="s">
        <v>62</v>
      </c>
      <c r="D34" s="25"/>
      <c r="E34" s="25"/>
      <c r="F34" s="3">
        <v>85</v>
      </c>
      <c r="G34" s="25" t="s">
        <v>67</v>
      </c>
      <c r="H34" s="25"/>
      <c r="I34" s="25"/>
      <c r="J34" s="25"/>
      <c r="K34" s="25"/>
      <c r="L34" s="25"/>
    </row>
    <row r="35" spans="1:12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5.75" x14ac:dyDescent="0.25">
      <c r="A36" s="2" t="s">
        <v>131</v>
      </c>
      <c r="B36" s="25"/>
      <c r="C36" s="25"/>
      <c r="D36" s="25"/>
      <c r="E36" s="25"/>
      <c r="F36" s="28" t="s">
        <v>66</v>
      </c>
      <c r="G36" s="25"/>
      <c r="H36" s="25"/>
      <c r="I36" s="25" t="s">
        <v>130</v>
      </c>
      <c r="J36" s="25"/>
      <c r="K36" s="25"/>
      <c r="L36" s="25"/>
    </row>
    <row r="37" spans="1:12" x14ac:dyDescent="0.2">
      <c r="A37" s="8" t="s">
        <v>95</v>
      </c>
      <c r="B37" s="25" t="s">
        <v>45</v>
      </c>
      <c r="C37" s="30" t="s">
        <v>60</v>
      </c>
      <c r="D37" s="25"/>
      <c r="E37" s="25"/>
      <c r="F37" s="3">
        <v>0.11</v>
      </c>
      <c r="G37" s="25" t="s">
        <v>68</v>
      </c>
      <c r="H37" s="25"/>
      <c r="I37" s="34">
        <v>6</v>
      </c>
      <c r="J37" s="25" t="s">
        <v>129</v>
      </c>
      <c r="K37" s="27"/>
      <c r="L37" s="25"/>
    </row>
    <row r="38" spans="1:12" ht="19.5" x14ac:dyDescent="0.35">
      <c r="A38" s="8" t="s">
        <v>94</v>
      </c>
      <c r="B38" s="25" t="s">
        <v>46</v>
      </c>
      <c r="C38" s="30" t="s">
        <v>65</v>
      </c>
      <c r="D38" s="25"/>
      <c r="E38" s="25"/>
      <c r="F38" s="3">
        <v>1.25</v>
      </c>
      <c r="G38" s="25" t="s">
        <v>68</v>
      </c>
      <c r="H38" s="25"/>
      <c r="I38" s="34">
        <v>6</v>
      </c>
      <c r="J38" s="25" t="s">
        <v>129</v>
      </c>
      <c r="K38" s="25"/>
      <c r="L38" s="25"/>
    </row>
    <row r="39" spans="1:12" ht="19.5" x14ac:dyDescent="0.35">
      <c r="A39" s="8" t="s">
        <v>95</v>
      </c>
      <c r="B39" s="25" t="s">
        <v>47</v>
      </c>
      <c r="C39" s="30" t="s">
        <v>65</v>
      </c>
      <c r="D39" s="25"/>
      <c r="E39" s="25"/>
      <c r="F39" s="3">
        <v>2.2000000000000002</v>
      </c>
      <c r="G39" s="25" t="s">
        <v>68</v>
      </c>
      <c r="H39" s="25"/>
      <c r="I39" s="34">
        <v>6</v>
      </c>
      <c r="J39" s="25" t="s">
        <v>129</v>
      </c>
      <c r="K39" s="25"/>
      <c r="L39" s="25"/>
    </row>
    <row r="40" spans="1:12" ht="19.5" x14ac:dyDescent="0.35">
      <c r="A40" s="9" t="s">
        <v>95</v>
      </c>
      <c r="B40" s="25" t="s">
        <v>48</v>
      </c>
      <c r="C40" s="30" t="s">
        <v>65</v>
      </c>
      <c r="D40" s="25"/>
      <c r="E40" s="25"/>
      <c r="F40" s="3">
        <v>1.1000000000000001</v>
      </c>
      <c r="G40" s="25" t="s">
        <v>68</v>
      </c>
      <c r="H40" s="25"/>
      <c r="I40" s="34">
        <v>6</v>
      </c>
      <c r="J40" s="25" t="s">
        <v>129</v>
      </c>
      <c r="K40" s="25"/>
      <c r="L40" s="25"/>
    </row>
    <row r="41" spans="1:12" ht="19.5" x14ac:dyDescent="0.35">
      <c r="A41" s="8" t="s">
        <v>94</v>
      </c>
      <c r="B41" s="25" t="s">
        <v>49</v>
      </c>
      <c r="C41" s="30" t="s">
        <v>65</v>
      </c>
      <c r="D41" s="25"/>
      <c r="E41" s="25"/>
      <c r="F41" s="3">
        <v>1.25</v>
      </c>
      <c r="G41" s="25" t="s">
        <v>68</v>
      </c>
      <c r="H41" s="25"/>
      <c r="I41" s="34">
        <v>6</v>
      </c>
      <c r="J41" s="25" t="s">
        <v>129</v>
      </c>
      <c r="K41" s="25"/>
      <c r="L41" s="25"/>
    </row>
    <row r="42" spans="1:12" ht="19.5" x14ac:dyDescent="0.35">
      <c r="A42" s="8" t="s">
        <v>94</v>
      </c>
      <c r="B42" s="25" t="s">
        <v>50</v>
      </c>
      <c r="C42" s="30" t="s">
        <v>65</v>
      </c>
      <c r="D42" s="25"/>
      <c r="E42" s="25"/>
      <c r="F42" s="3">
        <v>1.1000000000000001</v>
      </c>
      <c r="G42" s="25" t="s">
        <v>68</v>
      </c>
      <c r="H42" s="25"/>
      <c r="I42" s="34">
        <v>6</v>
      </c>
      <c r="J42" s="25" t="s">
        <v>129</v>
      </c>
      <c r="K42" s="25"/>
      <c r="L42" s="25"/>
    </row>
    <row r="43" spans="1:12" ht="19.5" x14ac:dyDescent="0.35">
      <c r="A43" s="9" t="s">
        <v>95</v>
      </c>
      <c r="B43" s="25" t="s">
        <v>51</v>
      </c>
      <c r="C43" s="30" t="s">
        <v>63</v>
      </c>
      <c r="D43" s="25"/>
      <c r="E43" s="25"/>
      <c r="F43" s="3">
        <v>1.4</v>
      </c>
      <c r="G43" s="25" t="s">
        <v>68</v>
      </c>
      <c r="H43" s="25"/>
      <c r="I43" s="34">
        <v>6</v>
      </c>
      <c r="J43" s="25" t="s">
        <v>129</v>
      </c>
      <c r="K43" s="25"/>
      <c r="L43" s="25"/>
    </row>
    <row r="44" spans="1:12" ht="19.5" x14ac:dyDescent="0.35">
      <c r="A44" s="8" t="s">
        <v>94</v>
      </c>
      <c r="B44" s="25" t="s">
        <v>52</v>
      </c>
      <c r="C44" s="30" t="s">
        <v>63</v>
      </c>
      <c r="D44" s="25"/>
      <c r="E44" s="25"/>
      <c r="F44" s="3">
        <v>1.7</v>
      </c>
      <c r="G44" s="25" t="s">
        <v>68</v>
      </c>
      <c r="H44" s="25"/>
      <c r="I44" s="34">
        <v>6</v>
      </c>
      <c r="J44" s="25" t="s">
        <v>129</v>
      </c>
      <c r="K44" s="25"/>
      <c r="L44" s="25"/>
    </row>
    <row r="45" spans="1:12" ht="19.5" x14ac:dyDescent="0.35">
      <c r="A45" s="8" t="s">
        <v>94</v>
      </c>
      <c r="B45" s="25" t="s">
        <v>53</v>
      </c>
      <c r="C45" s="30" t="s">
        <v>64</v>
      </c>
      <c r="D45" s="25"/>
      <c r="E45" s="25"/>
      <c r="F45" s="3">
        <v>4</v>
      </c>
      <c r="G45" s="25" t="s">
        <v>68</v>
      </c>
      <c r="H45" s="25"/>
      <c r="I45" s="34">
        <v>6</v>
      </c>
      <c r="J45" s="25" t="s">
        <v>129</v>
      </c>
      <c r="K45" s="25"/>
      <c r="L45" s="25"/>
    </row>
    <row r="46" spans="1:12" ht="19.5" x14ac:dyDescent="0.35">
      <c r="A46" s="8" t="s">
        <v>95</v>
      </c>
      <c r="B46" s="25" t="s">
        <v>54</v>
      </c>
      <c r="C46" s="30" t="s">
        <v>64</v>
      </c>
      <c r="D46" s="25"/>
      <c r="E46" s="25"/>
      <c r="F46" s="3">
        <v>1.45</v>
      </c>
      <c r="G46" s="25" t="s">
        <v>68</v>
      </c>
      <c r="H46" s="25"/>
      <c r="I46" s="34">
        <v>6</v>
      </c>
      <c r="J46" s="25" t="s">
        <v>129</v>
      </c>
      <c r="K46" s="25"/>
      <c r="L46" s="25"/>
    </row>
    <row r="47" spans="1:12" x14ac:dyDescent="0.2">
      <c r="A47" s="9" t="s">
        <v>94</v>
      </c>
      <c r="B47" s="25" t="s">
        <v>55</v>
      </c>
      <c r="C47" s="30" t="s">
        <v>56</v>
      </c>
      <c r="D47" s="25"/>
      <c r="E47" s="25"/>
      <c r="F47" s="3">
        <v>1.85</v>
      </c>
      <c r="G47" s="25" t="s">
        <v>68</v>
      </c>
      <c r="H47" s="25"/>
      <c r="I47" s="34">
        <v>6</v>
      </c>
      <c r="J47" s="25" t="s">
        <v>129</v>
      </c>
      <c r="K47" s="25"/>
      <c r="L47" s="25"/>
    </row>
    <row r="48" spans="1:12" x14ac:dyDescent="0.2">
      <c r="A48" s="8" t="s">
        <v>94</v>
      </c>
      <c r="B48" s="25" t="s">
        <v>57</v>
      </c>
      <c r="C48" s="30" t="s">
        <v>56</v>
      </c>
      <c r="D48" s="25"/>
      <c r="E48" s="25"/>
      <c r="F48" s="3">
        <v>4</v>
      </c>
      <c r="G48" s="25" t="s">
        <v>68</v>
      </c>
      <c r="H48" s="25"/>
      <c r="I48" s="34">
        <v>6</v>
      </c>
      <c r="J48" s="25" t="s">
        <v>129</v>
      </c>
      <c r="K48" s="25"/>
      <c r="L48" s="25"/>
    </row>
    <row r="49" spans="1:38" x14ac:dyDescent="0.2">
      <c r="A49" s="8" t="s">
        <v>94</v>
      </c>
      <c r="B49" s="25" t="s">
        <v>58</v>
      </c>
      <c r="C49" s="30" t="s">
        <v>56</v>
      </c>
      <c r="D49" s="25"/>
      <c r="E49" s="25"/>
      <c r="F49" s="3">
        <v>2.75</v>
      </c>
      <c r="G49" s="25" t="s">
        <v>68</v>
      </c>
      <c r="H49" s="25"/>
      <c r="I49" s="34">
        <v>6</v>
      </c>
      <c r="J49" s="25" t="s">
        <v>129</v>
      </c>
      <c r="K49" s="25"/>
      <c r="L49" s="25"/>
    </row>
    <row r="50" spans="1:38" x14ac:dyDescent="0.2">
      <c r="A50" s="8" t="s">
        <v>94</v>
      </c>
      <c r="B50" s="25" t="s">
        <v>59</v>
      </c>
      <c r="C50" s="30" t="s">
        <v>56</v>
      </c>
      <c r="D50" s="25"/>
      <c r="E50" s="25"/>
      <c r="F50" s="3">
        <v>1.5</v>
      </c>
      <c r="G50" s="25" t="s">
        <v>68</v>
      </c>
      <c r="H50" s="25"/>
      <c r="I50" s="34">
        <v>6</v>
      </c>
      <c r="J50" s="25" t="s">
        <v>129</v>
      </c>
      <c r="K50" s="25"/>
      <c r="L50" s="25"/>
    </row>
    <row r="51" spans="1:38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38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38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38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38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38" x14ac:dyDescent="0.2">
      <c r="N56" s="1">
        <f>'Factor Calc'!X6</f>
        <v>0</v>
      </c>
      <c r="O56" s="1" t="str">
        <f>'Factor Calc'!Y6</f>
        <v>NaCl</v>
      </c>
      <c r="P56" s="1" t="str">
        <f>'Factor Calc'!Z6</f>
        <v>MgCl2</v>
      </c>
      <c r="Q56" s="1" t="str">
        <f>'Factor Calc'!AA6</f>
        <v>MgCl2</v>
      </c>
      <c r="R56" s="1" t="str">
        <f>'Factor Calc'!AB6</f>
        <v>MgCl2</v>
      </c>
      <c r="S56" s="1" t="str">
        <f>'Factor Calc'!AC6</f>
        <v>CaCl2</v>
      </c>
      <c r="T56" s="1" t="str">
        <f>'Factor Calc'!AD6</f>
        <v>Carb</v>
      </c>
      <c r="U56" s="1" t="str">
        <f>'Factor Calc'!AE6</f>
        <v>NaCl</v>
      </c>
      <c r="V56" s="1" t="str">
        <f>'Factor Calc'!AF6</f>
        <v>MgCl2</v>
      </c>
      <c r="W56" s="1" t="str">
        <f>'Factor Calc'!AG6</f>
        <v>MgCl2</v>
      </c>
      <c r="X56" s="1" t="str">
        <f>'Factor Calc'!AH6</f>
        <v>MgCl2</v>
      </c>
      <c r="Y56" s="1" t="str">
        <f>'Factor Calc'!AI6</f>
        <v>MgCl2</v>
      </c>
      <c r="Z56" s="1" t="str">
        <f>'Factor Calc'!AJ6</f>
        <v>MgCl2</v>
      </c>
      <c r="AA56" s="1" t="str">
        <f>'Factor Calc'!AK6</f>
        <v>MgCl2</v>
      </c>
      <c r="AB56" s="1" t="str">
        <f>'Factor Calc'!AL6</f>
        <v>MgCl2</v>
      </c>
      <c r="AC56" s="1" t="str">
        <f>'Factor Calc'!AM6</f>
        <v>CaCl2</v>
      </c>
      <c r="AD56" s="1" t="str">
        <f>'Factor Calc'!AN6</f>
        <v>CaCl2</v>
      </c>
      <c r="AE56" s="1" t="str">
        <f>'Factor Calc'!AO6</f>
        <v>Carb</v>
      </c>
      <c r="AF56" s="1" t="str">
        <f>'Factor Calc'!AP6</f>
        <v>Carb</v>
      </c>
      <c r="AG56" s="1" t="str">
        <f>'Factor Calc'!AQ6</f>
        <v>Carb</v>
      </c>
      <c r="AH56" s="1" t="str">
        <f>'Factor Calc'!AR6</f>
        <v>Carb</v>
      </c>
    </row>
    <row r="57" spans="1:38" x14ac:dyDescent="0.2">
      <c r="N57" s="1">
        <f>'Factor Calc'!X7</f>
        <v>0</v>
      </c>
      <c r="O57" s="1" t="str">
        <f>'Factor Calc'!Y7</f>
        <v>Gran</v>
      </c>
      <c r="P57" s="1" t="str">
        <f>'Factor Calc'!Z7</f>
        <v>Gran</v>
      </c>
      <c r="Q57" s="1" t="str">
        <f>'Factor Calc'!AA7</f>
        <v>Gran</v>
      </c>
      <c r="R57" s="1" t="str">
        <f>'Factor Calc'!AB7</f>
        <v>Gran</v>
      </c>
      <c r="S57" s="1" t="str">
        <f>'Factor Calc'!AC7</f>
        <v>Gran</v>
      </c>
      <c r="T57" s="1" t="str">
        <f>'Factor Calc'!AD7</f>
        <v>Gran</v>
      </c>
      <c r="U57" s="1" t="s">
        <v>132</v>
      </c>
      <c r="V57" s="1" t="s">
        <v>132</v>
      </c>
      <c r="W57" s="1" t="s">
        <v>132</v>
      </c>
      <c r="X57" s="1" t="s">
        <v>132</v>
      </c>
      <c r="Y57" s="1" t="s">
        <v>132</v>
      </c>
      <c r="Z57" s="1" t="s">
        <v>132</v>
      </c>
      <c r="AA57" s="1" t="s">
        <v>132</v>
      </c>
      <c r="AB57" s="1" t="s">
        <v>132</v>
      </c>
      <c r="AC57" s="1" t="s">
        <v>132</v>
      </c>
      <c r="AD57" s="1" t="s">
        <v>132</v>
      </c>
      <c r="AE57" s="1" t="s">
        <v>132</v>
      </c>
      <c r="AF57" s="1" t="s">
        <v>132</v>
      </c>
      <c r="AG57" s="1" t="s">
        <v>132</v>
      </c>
      <c r="AH57" s="1" t="s">
        <v>132</v>
      </c>
    </row>
    <row r="58" spans="1:38" x14ac:dyDescent="0.2">
      <c r="N58" s="1" t="str">
        <f>'Factor Calc'!X8</f>
        <v>Temp° F</v>
      </c>
      <c r="O58" s="1" t="str">
        <f>'Factor Calc'!Y8</f>
        <v>Rock Salt</v>
      </c>
      <c r="P58" s="1" t="str">
        <f>'Factor Calc'!Z8</f>
        <v>Clearlane Enhanced</v>
      </c>
      <c r="Q58" s="1" t="str">
        <f>'Factor Calc'!AA8</f>
        <v>SOS @ 6 gal/ton</v>
      </c>
      <c r="R58" s="1" t="str">
        <f>'Factor Calc'!AB8</f>
        <v>Thawrox Gold Treated</v>
      </c>
      <c r="S58" s="1" t="str">
        <f>'Factor Calc'!AC8</f>
        <v>Ice Slicer</v>
      </c>
      <c r="T58" s="1" t="str">
        <f>'Factor Calc'!AD8</f>
        <v>Ice Bite @ 3 gal/ton</v>
      </c>
      <c r="U58" s="1" t="str">
        <f>'Factor Calc'!AE8</f>
        <v>Salt Brine</v>
      </c>
      <c r="V58" s="1" t="str">
        <f>'Factor Calc'!AF8</f>
        <v>AP Liquid Deicer</v>
      </c>
      <c r="W58" s="1" t="str">
        <f>'Factor Calc'!AG8</f>
        <v>Articlear Gold</v>
      </c>
      <c r="X58" s="1" t="str">
        <f>'Factor Calc'!AH8</f>
        <v>Freezeguard</v>
      </c>
      <c r="Y58" s="1" t="str">
        <f>'Factor Calc'!AI8</f>
        <v>Ice Ban 200M</v>
      </c>
      <c r="Z58" s="1" t="str">
        <f>'Factor Calc'!AJ8</f>
        <v>Meltdown Apex</v>
      </c>
      <c r="AA58" s="1" t="str">
        <f>'Factor Calc'!AK8</f>
        <v>TC Econo</v>
      </c>
      <c r="AB58" s="1" t="str">
        <f>'Factor Calc'!AL8</f>
        <v>Thawrox Gold Alternative</v>
      </c>
      <c r="AC58" s="1" t="str">
        <f>'Factor Calc'!AM8</f>
        <v>Calcium Chloride</v>
      </c>
      <c r="AD58" s="1" t="str">
        <f>'Factor Calc'!AN8</f>
        <v>RGP-8</v>
      </c>
      <c r="AE58" s="1" t="str">
        <f>'Factor Calc'!AO8</f>
        <v>Geomelt 55</v>
      </c>
      <c r="AF58" s="1" t="str">
        <f>'Factor Calc'!AP8</f>
        <v>Geomelt Gen 3</v>
      </c>
      <c r="AG58" s="1" t="str">
        <f>'Factor Calc'!AQ8</f>
        <v>LCS 5000</v>
      </c>
      <c r="AH58" s="1" t="str">
        <f>'Factor Calc'!AR8</f>
        <v>Ice Bite</v>
      </c>
    </row>
    <row r="59" spans="1:38" x14ac:dyDescent="0.2">
      <c r="N59" s="1">
        <f>'Factor Calc'!X9</f>
        <v>30</v>
      </c>
      <c r="O59" s="18">
        <f>'Factor Calc'!Y9</f>
        <v>20.7</v>
      </c>
      <c r="P59" s="18">
        <f>'Factor Calc'!Z9</f>
        <v>20.399999999999995</v>
      </c>
      <c r="Q59" s="18">
        <f>'Factor Calc'!AA9</f>
        <v>20.399999999999995</v>
      </c>
      <c r="R59" s="18">
        <f>'Factor Calc'!AB9</f>
        <v>21.722222222222218</v>
      </c>
      <c r="S59" s="18">
        <f>'Factor Calc'!AC9</f>
        <v>55.2</v>
      </c>
      <c r="T59" s="18">
        <f>'Factor Calc'!AD9</f>
        <v>23.696969696969692</v>
      </c>
      <c r="U59" s="18">
        <f>'Factor Calc'!AE9</f>
        <v>20.882159999999999</v>
      </c>
      <c r="V59" s="18">
        <f>'Factor Calc'!AF9</f>
        <v>0</v>
      </c>
      <c r="W59" s="18">
        <f>'Factor Calc'!AG9</f>
        <v>24.3432</v>
      </c>
      <c r="X59" s="18">
        <f>'Factor Calc'!AH9</f>
        <v>22.521599999999999</v>
      </c>
      <c r="Y59" s="18">
        <f>'Factor Calc'!AI9</f>
        <v>0</v>
      </c>
      <c r="Z59" s="18">
        <f>'Factor Calc'!AJ9</f>
        <v>0</v>
      </c>
      <c r="AA59" s="18">
        <f>'Factor Calc'!AK9</f>
        <v>23.0184</v>
      </c>
      <c r="AB59" s="18">
        <f>'Factor Calc'!AL9</f>
        <v>0</v>
      </c>
      <c r="AC59" s="18">
        <f>'Factor Calc'!AM9</f>
        <v>0</v>
      </c>
      <c r="AD59" s="18">
        <f>'Factor Calc'!AN9</f>
        <v>23.101200000000002</v>
      </c>
      <c r="AE59" s="18">
        <f>'Factor Calc'!AO9</f>
        <v>0</v>
      </c>
      <c r="AF59" s="18">
        <f>'Factor Calc'!AP9</f>
        <v>0</v>
      </c>
      <c r="AG59" s="18">
        <f>'Factor Calc'!AQ9</f>
        <v>0</v>
      </c>
      <c r="AH59" s="18">
        <f>'Factor Calc'!AR9</f>
        <v>0</v>
      </c>
      <c r="AI59" s="18"/>
      <c r="AJ59" s="18"/>
      <c r="AK59" s="18"/>
      <c r="AL59" s="18"/>
    </row>
    <row r="60" spans="1:38" x14ac:dyDescent="0.2">
      <c r="N60" s="1">
        <f>'Factor Calc'!X10</f>
        <v>25</v>
      </c>
      <c r="O60" s="18">
        <f>'Factor Calc'!Y10</f>
        <v>25.875</v>
      </c>
      <c r="P60" s="18">
        <f>'Factor Calc'!Z10</f>
        <v>36.092307692307685</v>
      </c>
      <c r="Q60" s="18">
        <f>'Factor Calc'!AA10</f>
        <v>34</v>
      </c>
      <c r="R60" s="18">
        <f>'Factor Calc'!AB10</f>
        <v>26.965517241379313</v>
      </c>
      <c r="S60" s="18">
        <f>'Factor Calc'!AC10</f>
        <v>62.72727272727272</v>
      </c>
      <c r="T60" s="18">
        <f>'Factor Calc'!AD10</f>
        <v>28.609756097560979</v>
      </c>
      <c r="U60" s="18">
        <f>'Factor Calc'!AE10</f>
        <v>26.102699999999999</v>
      </c>
      <c r="V60" s="18">
        <f>'Factor Calc'!AF10</f>
        <v>0</v>
      </c>
      <c r="W60" s="18">
        <f>'Factor Calc'!AG10</f>
        <v>30.428999999999998</v>
      </c>
      <c r="X60" s="18">
        <f>'Factor Calc'!AH10</f>
        <v>28.151999999999997</v>
      </c>
      <c r="Y60" s="18">
        <f>'Factor Calc'!AI10</f>
        <v>0</v>
      </c>
      <c r="Z60" s="18">
        <f>'Factor Calc'!AJ10</f>
        <v>0</v>
      </c>
      <c r="AA60" s="18">
        <f>'Factor Calc'!AK10</f>
        <v>28.773000000000003</v>
      </c>
      <c r="AB60" s="18">
        <f>'Factor Calc'!AL10</f>
        <v>0</v>
      </c>
      <c r="AC60" s="18">
        <f>'Factor Calc'!AM10</f>
        <v>0</v>
      </c>
      <c r="AD60" s="18">
        <f>'Factor Calc'!AN10</f>
        <v>28.8765</v>
      </c>
      <c r="AE60" s="18">
        <f>'Factor Calc'!AO10</f>
        <v>0</v>
      </c>
      <c r="AF60" s="18">
        <f>'Factor Calc'!AP10</f>
        <v>0</v>
      </c>
      <c r="AG60" s="18">
        <f>'Factor Calc'!AQ10</f>
        <v>0</v>
      </c>
      <c r="AH60" s="18">
        <f>'Factor Calc'!AR10</f>
        <v>0</v>
      </c>
      <c r="AI60" s="18"/>
      <c r="AJ60" s="18"/>
      <c r="AK60" s="18"/>
      <c r="AL60" s="18"/>
    </row>
    <row r="61" spans="1:38" x14ac:dyDescent="0.2">
      <c r="N61" s="1">
        <f>'Factor Calc'!X11</f>
        <v>20</v>
      </c>
      <c r="O61" s="18">
        <f>'Factor Calc'!Y11</f>
        <v>35.689655172413786</v>
      </c>
      <c r="P61" s="18">
        <f>'Factor Calc'!Z11</f>
        <v>51</v>
      </c>
      <c r="Q61" s="18">
        <f>'Factor Calc'!AA11</f>
        <v>45.115384615384613</v>
      </c>
      <c r="R61" s="18">
        <f>'Factor Calc'!AB11</f>
        <v>34</v>
      </c>
      <c r="S61" s="18">
        <f>'Factor Calc'!AC11</f>
        <v>72.631578947368411</v>
      </c>
      <c r="T61" s="18">
        <f>'Factor Calc'!AD11</f>
        <v>33.514285714285712</v>
      </c>
      <c r="U61" s="18">
        <f>'Factor Calc'!AE11</f>
        <v>36.00372413793103</v>
      </c>
      <c r="V61" s="18">
        <f>'Factor Calc'!AF11</f>
        <v>0</v>
      </c>
      <c r="W61" s="18">
        <f>'Factor Calc'!AG11</f>
        <v>41.971034482758618</v>
      </c>
      <c r="X61" s="18">
        <f>'Factor Calc'!AH11</f>
        <v>38.830344827586202</v>
      </c>
      <c r="Y61" s="18">
        <f>'Factor Calc'!AI11</f>
        <v>0</v>
      </c>
      <c r="Z61" s="18">
        <f>'Factor Calc'!AJ11</f>
        <v>0</v>
      </c>
      <c r="AA61" s="18">
        <f>'Factor Calc'!AK11</f>
        <v>39.686896551724139</v>
      </c>
      <c r="AB61" s="18">
        <f>'Factor Calc'!AL11</f>
        <v>0</v>
      </c>
      <c r="AC61" s="18">
        <f>'Factor Calc'!AM11</f>
        <v>0</v>
      </c>
      <c r="AD61" s="18">
        <f>'Factor Calc'!AN11</f>
        <v>39.829655172413787</v>
      </c>
      <c r="AE61" s="18">
        <f>'Factor Calc'!AO11</f>
        <v>0</v>
      </c>
      <c r="AF61" s="18">
        <f>'Factor Calc'!AP11</f>
        <v>0</v>
      </c>
      <c r="AG61" s="18">
        <f>'Factor Calc'!AQ11</f>
        <v>0</v>
      </c>
      <c r="AH61" s="18">
        <f>'Factor Calc'!AR11</f>
        <v>0</v>
      </c>
      <c r="AI61" s="18"/>
      <c r="AJ61" s="18"/>
      <c r="AK61" s="18"/>
      <c r="AL61" s="18"/>
    </row>
    <row r="62" spans="1:38" x14ac:dyDescent="0.2">
      <c r="N62" s="1">
        <f>'Factor Calc'!X12</f>
        <v>15</v>
      </c>
      <c r="O62" s="18">
        <f>'Factor Calc'!Y12</f>
        <v>53.07692307692308</v>
      </c>
      <c r="P62" s="18">
        <f>'Factor Calc'!Z12</f>
        <v>65.166666666666657</v>
      </c>
      <c r="Q62" s="18">
        <f>'Factor Calc'!AA12</f>
        <v>55.857142857142854</v>
      </c>
      <c r="R62" s="18">
        <f>'Factor Calc'!AB12</f>
        <v>43.444444444444436</v>
      </c>
      <c r="S62" s="18">
        <f>'Factor Calc'!AC12</f>
        <v>91.999999999999986</v>
      </c>
      <c r="T62" s="18">
        <f>'Factor Calc'!AD12</f>
        <v>46.92</v>
      </c>
      <c r="U62" s="18">
        <f>'Factor Calc'!AE12</f>
        <v>53.543999999999997</v>
      </c>
      <c r="V62" s="18">
        <f>'Factor Calc'!AF12</f>
        <v>0</v>
      </c>
      <c r="W62" s="18">
        <f>'Factor Calc'!AG12</f>
        <v>62.41846153846155</v>
      </c>
      <c r="X62" s="18">
        <f>'Factor Calc'!AH12</f>
        <v>57.747692307692304</v>
      </c>
      <c r="Y62" s="18">
        <f>'Factor Calc'!AI12</f>
        <v>0</v>
      </c>
      <c r="Z62" s="18">
        <f>'Factor Calc'!AJ12</f>
        <v>0</v>
      </c>
      <c r="AA62" s="18">
        <f>'Factor Calc'!AK12</f>
        <v>59.021538461538469</v>
      </c>
      <c r="AB62" s="18">
        <f>'Factor Calc'!AL12</f>
        <v>0</v>
      </c>
      <c r="AC62" s="18">
        <f>'Factor Calc'!AM12</f>
        <v>0</v>
      </c>
      <c r="AD62" s="18">
        <f>'Factor Calc'!AN12</f>
        <v>59.233846153846159</v>
      </c>
      <c r="AE62" s="18">
        <f>'Factor Calc'!AO12</f>
        <v>0</v>
      </c>
      <c r="AF62" s="18">
        <f>'Factor Calc'!AP12</f>
        <v>0</v>
      </c>
      <c r="AG62" s="18">
        <f>'Factor Calc'!AQ12</f>
        <v>0</v>
      </c>
      <c r="AH62" s="18">
        <f>'Factor Calc'!AR12</f>
        <v>0</v>
      </c>
      <c r="AI62" s="18"/>
      <c r="AJ62" s="18"/>
      <c r="AK62" s="18"/>
      <c r="AL62" s="18"/>
    </row>
    <row r="63" spans="1:38" x14ac:dyDescent="0.2">
      <c r="N63" s="1">
        <f>'Factor Calc'!X13</f>
        <v>10</v>
      </c>
      <c r="O63" s="18">
        <f>'Factor Calc'!Y13</f>
        <v>103.5</v>
      </c>
      <c r="P63" s="18">
        <f>'Factor Calc'!Z13</f>
        <v>73.312499999999986</v>
      </c>
      <c r="Q63" s="18">
        <f>'Factor Calc'!AA13</f>
        <v>102</v>
      </c>
      <c r="R63" s="18">
        <f>'Factor Calc'!AB13</f>
        <v>75.67741935483869</v>
      </c>
      <c r="S63" s="18">
        <f>'Factor Calc'!AC13</f>
        <v>172.5</v>
      </c>
      <c r="T63" s="18">
        <f>'Factor Calc'!AD13</f>
        <v>97.75</v>
      </c>
      <c r="U63" s="18">
        <f>'Factor Calc'!AE13</f>
        <v>104.41079999999999</v>
      </c>
      <c r="V63" s="18">
        <f>'Factor Calc'!AF13</f>
        <v>0</v>
      </c>
      <c r="W63" s="18">
        <f>'Factor Calc'!AG13</f>
        <v>121.71599999999999</v>
      </c>
      <c r="X63" s="18">
        <f>'Factor Calc'!AH13</f>
        <v>112.60799999999999</v>
      </c>
      <c r="Y63" s="18">
        <f>'Factor Calc'!AI13</f>
        <v>0</v>
      </c>
      <c r="Z63" s="18">
        <f>'Factor Calc'!AJ13</f>
        <v>0</v>
      </c>
      <c r="AA63" s="18">
        <f>'Factor Calc'!AK13</f>
        <v>115.09200000000001</v>
      </c>
      <c r="AB63" s="18">
        <f>'Factor Calc'!AL13</f>
        <v>0</v>
      </c>
      <c r="AC63" s="18">
        <f>'Factor Calc'!AM13</f>
        <v>0</v>
      </c>
      <c r="AD63" s="18">
        <f>'Factor Calc'!AN13</f>
        <v>115.506</v>
      </c>
      <c r="AE63" s="18">
        <f>'Factor Calc'!AO13</f>
        <v>0</v>
      </c>
      <c r="AF63" s="18">
        <f>'Factor Calc'!AP13</f>
        <v>0</v>
      </c>
      <c r="AG63" s="18">
        <f>'Factor Calc'!AQ13</f>
        <v>0</v>
      </c>
      <c r="AH63" s="18">
        <f>'Factor Calc'!AR13</f>
        <v>0</v>
      </c>
      <c r="AI63" s="18"/>
      <c r="AJ63" s="18"/>
      <c r="AK63" s="18"/>
      <c r="AL63" s="18"/>
    </row>
    <row r="64" spans="1:38" x14ac:dyDescent="0.2">
      <c r="N64" s="1">
        <f>'Factor Calc'!X14</f>
        <v>5</v>
      </c>
      <c r="O64" s="18">
        <f>'Factor Calc'!Y14</f>
        <v>60.882352941176464</v>
      </c>
      <c r="P64" s="18">
        <f>'Factor Calc'!Z14</f>
        <v>78.199999999999989</v>
      </c>
      <c r="Q64" s="18">
        <f>'Factor Calc'!AA14</f>
        <v>73.312499999999986</v>
      </c>
      <c r="R64" s="18">
        <f>'Factor Calc'!AB14</f>
        <v>54.558139534883708</v>
      </c>
      <c r="S64" s="18">
        <f>'Factor Calc'!AC14</f>
        <v>188.18181818181816</v>
      </c>
      <c r="T64" s="18">
        <f>'Factor Calc'!AD14</f>
        <v>117.3</v>
      </c>
      <c r="U64" s="18">
        <f>'Factor Calc'!AE14</f>
        <v>61.418117647058814</v>
      </c>
      <c r="V64" s="18">
        <f>'Factor Calc'!AF14</f>
        <v>0</v>
      </c>
      <c r="W64" s="18">
        <f>'Factor Calc'!AG14</f>
        <v>71.597647058823526</v>
      </c>
      <c r="X64" s="18">
        <f>'Factor Calc'!AH14</f>
        <v>66.239999999999981</v>
      </c>
      <c r="Y64" s="18">
        <f>'Factor Calc'!AI14</f>
        <v>0</v>
      </c>
      <c r="Z64" s="18">
        <f>'Factor Calc'!AJ14</f>
        <v>0</v>
      </c>
      <c r="AA64" s="18">
        <f>'Factor Calc'!AK14</f>
        <v>67.701176470588223</v>
      </c>
      <c r="AB64" s="18">
        <f>'Factor Calc'!AL14</f>
        <v>0</v>
      </c>
      <c r="AC64" s="18">
        <f>'Factor Calc'!AM14</f>
        <v>0</v>
      </c>
      <c r="AD64" s="18">
        <f>'Factor Calc'!AN14</f>
        <v>67.944705882352935</v>
      </c>
      <c r="AE64" s="18">
        <f>'Factor Calc'!AO14</f>
        <v>0</v>
      </c>
      <c r="AF64" s="18">
        <f>'Factor Calc'!AP14</f>
        <v>0</v>
      </c>
      <c r="AG64" s="18">
        <f>'Factor Calc'!AQ14</f>
        <v>0</v>
      </c>
      <c r="AH64" s="18">
        <f>'Factor Calc'!AR14</f>
        <v>0</v>
      </c>
      <c r="AI64" s="18"/>
      <c r="AJ64" s="18"/>
      <c r="AK64" s="18"/>
      <c r="AL64" s="18"/>
    </row>
    <row r="65" spans="14:38" x14ac:dyDescent="0.2">
      <c r="N65" s="1">
        <f>'Factor Calc'!X15</f>
        <v>0</v>
      </c>
      <c r="O65" s="18">
        <f>'Factor Calc'!Y15</f>
        <v>20699.999999999996</v>
      </c>
      <c r="P65" s="18">
        <f>'Factor Calc'!Z15</f>
        <v>117.3</v>
      </c>
      <c r="Q65" s="18">
        <f>'Factor Calc'!AA15</f>
        <v>117.3</v>
      </c>
      <c r="R65" s="18">
        <f>'Factor Calc'!AB15</f>
        <v>23459.999999999996</v>
      </c>
      <c r="S65" s="18">
        <f>'Factor Calc'!AC15</f>
        <v>41399.999999999993</v>
      </c>
      <c r="T65" s="18">
        <f>'Factor Calc'!AD15</f>
        <v>23459.999999999996</v>
      </c>
      <c r="U65" s="18">
        <f>'Factor Calc'!AE15</f>
        <v>20882.159999999996</v>
      </c>
      <c r="V65" s="18">
        <f>'Factor Calc'!AF15</f>
        <v>0</v>
      </c>
      <c r="W65" s="18">
        <f>'Factor Calc'!AG15</f>
        <v>24343.199999999997</v>
      </c>
      <c r="X65" s="18">
        <f>'Factor Calc'!AH15</f>
        <v>22521.599999999991</v>
      </c>
      <c r="Y65" s="18">
        <f>'Factor Calc'!AI15</f>
        <v>0</v>
      </c>
      <c r="Z65" s="18">
        <f>'Factor Calc'!AJ15</f>
        <v>0</v>
      </c>
      <c r="AA65" s="18">
        <f>'Factor Calc'!AK15</f>
        <v>23018.399999999998</v>
      </c>
      <c r="AB65" s="18">
        <f>'Factor Calc'!AL15</f>
        <v>0</v>
      </c>
      <c r="AC65" s="18">
        <f>'Factor Calc'!AM15</f>
        <v>0</v>
      </c>
      <c r="AD65" s="18">
        <f>'Factor Calc'!AN15</f>
        <v>23101.199999999997</v>
      </c>
      <c r="AE65" s="18">
        <f>'Factor Calc'!AO15</f>
        <v>0</v>
      </c>
      <c r="AF65" s="18">
        <f>'Factor Calc'!AP15</f>
        <v>0</v>
      </c>
      <c r="AG65" s="18">
        <f>'Factor Calc'!AQ15</f>
        <v>0</v>
      </c>
      <c r="AH65" s="18">
        <f>'Factor Calc'!AR15</f>
        <v>0</v>
      </c>
      <c r="AI65" s="18"/>
      <c r="AJ65" s="18"/>
      <c r="AK65" s="18"/>
      <c r="AL65" s="18"/>
    </row>
    <row r="66" spans="14:38" x14ac:dyDescent="0.2">
      <c r="N66" s="1">
        <f>'Factor Calc'!X16</f>
        <v>-5</v>
      </c>
      <c r="O66" s="18">
        <f>'Factor Calc'!Y16</f>
        <v>20699.999999999996</v>
      </c>
      <c r="P66" s="18">
        <f>'Factor Calc'!Z16</f>
        <v>586.49999999999989</v>
      </c>
      <c r="Q66" s="18">
        <f>'Factor Calc'!AA16</f>
        <v>782</v>
      </c>
      <c r="R66" s="18">
        <f>'Factor Calc'!AB16</f>
        <v>23459.999999999996</v>
      </c>
      <c r="S66" s="18">
        <f>'Factor Calc'!AC16</f>
        <v>41399.999999999993</v>
      </c>
      <c r="T66" s="18">
        <f>'Factor Calc'!AD16</f>
        <v>23459.999999999996</v>
      </c>
      <c r="U66" s="18">
        <f>'Factor Calc'!AE16</f>
        <v>20882.159999999996</v>
      </c>
      <c r="V66" s="18">
        <f>'Factor Calc'!AF16</f>
        <v>0</v>
      </c>
      <c r="W66" s="18">
        <f>'Factor Calc'!AG16</f>
        <v>24343.199999999997</v>
      </c>
      <c r="X66" s="18">
        <f>'Factor Calc'!AH16</f>
        <v>22521.599999999991</v>
      </c>
      <c r="Y66" s="18">
        <f>'Factor Calc'!AI16</f>
        <v>0</v>
      </c>
      <c r="Z66" s="18">
        <f>'Factor Calc'!AJ16</f>
        <v>0</v>
      </c>
      <c r="AA66" s="18">
        <f>'Factor Calc'!AK16</f>
        <v>23018.399999999998</v>
      </c>
      <c r="AB66" s="18">
        <f>'Factor Calc'!AL16</f>
        <v>0</v>
      </c>
      <c r="AC66" s="18">
        <f>'Factor Calc'!AM16</f>
        <v>0</v>
      </c>
      <c r="AD66" s="18">
        <f>'Factor Calc'!AN16</f>
        <v>23101.199999999997</v>
      </c>
      <c r="AE66" s="18">
        <f>'Factor Calc'!AO16</f>
        <v>0</v>
      </c>
      <c r="AF66" s="18">
        <f>'Factor Calc'!AP16</f>
        <v>0</v>
      </c>
      <c r="AG66" s="18">
        <f>'Factor Calc'!AQ16</f>
        <v>0</v>
      </c>
      <c r="AH66" s="18">
        <f>'Factor Calc'!AR16</f>
        <v>0</v>
      </c>
      <c r="AI66" s="18"/>
      <c r="AJ66" s="18"/>
      <c r="AK66" s="18"/>
      <c r="AL66" s="18"/>
    </row>
    <row r="67" spans="14:38" x14ac:dyDescent="0.2">
      <c r="N67" s="1">
        <f>'Factor Calc'!X17</f>
        <v>-10</v>
      </c>
      <c r="O67" s="18">
        <f>'Factor Calc'!Y17</f>
        <v>20699.999999999996</v>
      </c>
      <c r="P67" s="18">
        <f>'Factor Calc'!Z17</f>
        <v>23459.999999999996</v>
      </c>
      <c r="Q67" s="18">
        <f>'Factor Calc'!AA17</f>
        <v>23459.999999999996</v>
      </c>
      <c r="R67" s="18">
        <f>'Factor Calc'!AB17</f>
        <v>23459.999999999996</v>
      </c>
      <c r="S67" s="18">
        <f>'Factor Calc'!AC17</f>
        <v>41399.999999999993</v>
      </c>
      <c r="T67" s="18">
        <f>'Factor Calc'!AD17</f>
        <v>23459.999999999996</v>
      </c>
      <c r="U67" s="18">
        <f>'Factor Calc'!AE17</f>
        <v>20882.159999999996</v>
      </c>
      <c r="V67" s="18">
        <f>'Factor Calc'!AF17</f>
        <v>0</v>
      </c>
      <c r="W67" s="18">
        <f>'Factor Calc'!AG17</f>
        <v>24343.199999999997</v>
      </c>
      <c r="X67" s="18">
        <f>'Factor Calc'!AH17</f>
        <v>22521.599999999991</v>
      </c>
      <c r="Y67" s="18">
        <f>'Factor Calc'!AI17</f>
        <v>0</v>
      </c>
      <c r="Z67" s="18">
        <f>'Factor Calc'!AJ17</f>
        <v>0</v>
      </c>
      <c r="AA67" s="18">
        <f>'Factor Calc'!AK17</f>
        <v>23018.399999999998</v>
      </c>
      <c r="AB67" s="18">
        <f>'Factor Calc'!AL17</f>
        <v>0</v>
      </c>
      <c r="AC67" s="18">
        <f>'Factor Calc'!AM17</f>
        <v>0</v>
      </c>
      <c r="AD67" s="18">
        <f>'Factor Calc'!AN17</f>
        <v>23101.199999999997</v>
      </c>
      <c r="AE67" s="18">
        <f>'Factor Calc'!AO17</f>
        <v>0</v>
      </c>
      <c r="AF67" s="18">
        <f>'Factor Calc'!AP17</f>
        <v>0</v>
      </c>
      <c r="AG67" s="18">
        <f>'Factor Calc'!AQ17</f>
        <v>0</v>
      </c>
      <c r="AH67" s="18">
        <f>'Factor Calc'!AR17</f>
        <v>0</v>
      </c>
      <c r="AI67" s="18"/>
      <c r="AJ67" s="18"/>
      <c r="AK67" s="18"/>
      <c r="AL67" s="18"/>
    </row>
    <row r="68" spans="14:38" x14ac:dyDescent="0.2">
      <c r="N68" s="1">
        <f>'Factor Calc'!X18</f>
        <v>-15</v>
      </c>
      <c r="O68" s="18">
        <f>'Factor Calc'!Y18</f>
        <v>20699.999999999996</v>
      </c>
      <c r="P68" s="18">
        <f>'Factor Calc'!Z18</f>
        <v>23459.999999999996</v>
      </c>
      <c r="Q68" s="18">
        <f>'Factor Calc'!AA18</f>
        <v>23459.999999999996</v>
      </c>
      <c r="R68" s="18">
        <f>'Factor Calc'!AB18</f>
        <v>23459.999999999996</v>
      </c>
      <c r="S68" s="18">
        <f>'Factor Calc'!AC18</f>
        <v>41399.999999999993</v>
      </c>
      <c r="T68" s="18">
        <f>'Factor Calc'!AD18</f>
        <v>23459.999999999996</v>
      </c>
      <c r="U68" s="18">
        <f>'Factor Calc'!AE18</f>
        <v>20882.159999999996</v>
      </c>
      <c r="V68" s="18">
        <f>'Factor Calc'!AF18</f>
        <v>0</v>
      </c>
      <c r="W68" s="18">
        <f>'Factor Calc'!AG18</f>
        <v>24343.199999999997</v>
      </c>
      <c r="X68" s="18">
        <f>'Factor Calc'!AH18</f>
        <v>22521.599999999991</v>
      </c>
      <c r="Y68" s="18">
        <f>'Factor Calc'!AI18</f>
        <v>0</v>
      </c>
      <c r="Z68" s="18">
        <f>'Factor Calc'!AJ18</f>
        <v>0</v>
      </c>
      <c r="AA68" s="18">
        <f>'Factor Calc'!AK18</f>
        <v>23018.399999999998</v>
      </c>
      <c r="AB68" s="18">
        <f>'Factor Calc'!AL18</f>
        <v>0</v>
      </c>
      <c r="AC68" s="18">
        <f>'Factor Calc'!AM18</f>
        <v>0</v>
      </c>
      <c r="AD68" s="18">
        <f>'Factor Calc'!AN18</f>
        <v>23101.199999999997</v>
      </c>
      <c r="AE68" s="18">
        <f>'Factor Calc'!AO18</f>
        <v>0</v>
      </c>
      <c r="AF68" s="18">
        <f>'Factor Calc'!AP18</f>
        <v>0</v>
      </c>
      <c r="AG68" s="18">
        <f>'Factor Calc'!AQ18</f>
        <v>0</v>
      </c>
      <c r="AH68" s="18">
        <f>'Factor Calc'!AR18</f>
        <v>0</v>
      </c>
      <c r="AI68" s="18"/>
      <c r="AJ68" s="18"/>
      <c r="AK68" s="18"/>
      <c r="AL68" s="18"/>
    </row>
    <row r="69" spans="14:38" x14ac:dyDescent="0.2">
      <c r="N69" s="1">
        <f>'Factor Calc'!X19</f>
        <v>-20</v>
      </c>
      <c r="O69" s="18">
        <f>'Factor Calc'!Y19</f>
        <v>20699.999999999996</v>
      </c>
      <c r="P69" s="18">
        <f>'Factor Calc'!Z19</f>
        <v>23459.999999999996</v>
      </c>
      <c r="Q69" s="18">
        <f>'Factor Calc'!AA19</f>
        <v>23459.999999999996</v>
      </c>
      <c r="R69" s="18">
        <f>'Factor Calc'!AB19</f>
        <v>23459.999999999996</v>
      </c>
      <c r="S69" s="18">
        <f>'Factor Calc'!AC19</f>
        <v>41399.999999999993</v>
      </c>
      <c r="T69" s="18">
        <f>'Factor Calc'!AD19</f>
        <v>23459.999999999996</v>
      </c>
      <c r="U69" s="18">
        <f>'Factor Calc'!AE19</f>
        <v>20882.159999999996</v>
      </c>
      <c r="V69" s="18">
        <f>'Factor Calc'!AF19</f>
        <v>0</v>
      </c>
      <c r="W69" s="18">
        <f>'Factor Calc'!AG19</f>
        <v>24343.199999999997</v>
      </c>
      <c r="X69" s="18">
        <f>'Factor Calc'!AH19</f>
        <v>22521.599999999991</v>
      </c>
      <c r="Y69" s="18">
        <f>'Factor Calc'!AI19</f>
        <v>0</v>
      </c>
      <c r="Z69" s="18">
        <f>'Factor Calc'!AJ19</f>
        <v>0</v>
      </c>
      <c r="AA69" s="18">
        <f>'Factor Calc'!AK19</f>
        <v>23018.399999999998</v>
      </c>
      <c r="AB69" s="18">
        <f>'Factor Calc'!AL19</f>
        <v>0</v>
      </c>
      <c r="AC69" s="18">
        <f>'Factor Calc'!AM19</f>
        <v>0</v>
      </c>
      <c r="AD69" s="18">
        <f>'Factor Calc'!AN19</f>
        <v>23101.199999999997</v>
      </c>
      <c r="AE69" s="18">
        <f>'Factor Calc'!AO19</f>
        <v>0</v>
      </c>
      <c r="AF69" s="18">
        <f>'Factor Calc'!AP19</f>
        <v>0</v>
      </c>
      <c r="AG69" s="18">
        <f>'Factor Calc'!AQ19</f>
        <v>0</v>
      </c>
      <c r="AH69" s="18">
        <f>'Factor Calc'!AR19</f>
        <v>0</v>
      </c>
      <c r="AI69" s="18"/>
      <c r="AJ69" s="18"/>
      <c r="AK69" s="18"/>
      <c r="AL69" s="18"/>
    </row>
    <row r="70" spans="14:38" x14ac:dyDescent="0.2">
      <c r="N70" s="1">
        <f>'Factor Calc'!X20</f>
        <v>-25</v>
      </c>
      <c r="O70" s="18">
        <f>'Factor Calc'!Y20</f>
        <v>20699.999999999996</v>
      </c>
      <c r="P70" s="18">
        <f>'Factor Calc'!Z20</f>
        <v>23459.999999999996</v>
      </c>
      <c r="Q70" s="18">
        <f>'Factor Calc'!AA20</f>
        <v>23459.999999999996</v>
      </c>
      <c r="R70" s="18">
        <f>'Factor Calc'!AB20</f>
        <v>23459.999999999996</v>
      </c>
      <c r="S70" s="18">
        <f>'Factor Calc'!AC20</f>
        <v>41399.999999999993</v>
      </c>
      <c r="T70" s="18">
        <f>'Factor Calc'!AD20</f>
        <v>23459.999999999996</v>
      </c>
      <c r="U70" s="18">
        <f>'Factor Calc'!AE20</f>
        <v>20882.159999999996</v>
      </c>
      <c r="V70" s="18">
        <f>'Factor Calc'!AF20</f>
        <v>0</v>
      </c>
      <c r="W70" s="18">
        <f>'Factor Calc'!AG20</f>
        <v>24343.199999999997</v>
      </c>
      <c r="X70" s="18">
        <f>'Factor Calc'!AH20</f>
        <v>22521.599999999991</v>
      </c>
      <c r="Y70" s="18">
        <f>'Factor Calc'!AI20</f>
        <v>0</v>
      </c>
      <c r="Z70" s="18">
        <f>'Factor Calc'!AJ20</f>
        <v>0</v>
      </c>
      <c r="AA70" s="18">
        <f>'Factor Calc'!AK20</f>
        <v>23018.399999999998</v>
      </c>
      <c r="AB70" s="18">
        <f>'Factor Calc'!AL20</f>
        <v>0</v>
      </c>
      <c r="AC70" s="18">
        <f>'Factor Calc'!AM20</f>
        <v>0</v>
      </c>
      <c r="AD70" s="18">
        <f>'Factor Calc'!AN20</f>
        <v>23101.199999999997</v>
      </c>
      <c r="AE70" s="18">
        <f>'Factor Calc'!AO20</f>
        <v>0</v>
      </c>
      <c r="AF70" s="18">
        <f>'Factor Calc'!AP20</f>
        <v>0</v>
      </c>
      <c r="AG70" s="18">
        <f>'Factor Calc'!AQ20</f>
        <v>0</v>
      </c>
      <c r="AH70" s="18">
        <f>'Factor Calc'!AR20</f>
        <v>0</v>
      </c>
      <c r="AI70" s="18"/>
      <c r="AJ70" s="18"/>
      <c r="AK70" s="18"/>
      <c r="AL70" s="18"/>
    </row>
    <row r="71" spans="14:38" x14ac:dyDescent="0.2">
      <c r="N71" s="1">
        <f>'Factor Calc'!X21</f>
        <v>-30</v>
      </c>
      <c r="O71" s="18">
        <f>'Factor Calc'!Y21</f>
        <v>20699.999999999996</v>
      </c>
      <c r="P71" s="18">
        <f>'Factor Calc'!Z21</f>
        <v>23459.999999999996</v>
      </c>
      <c r="Q71" s="18">
        <f>'Factor Calc'!AA21</f>
        <v>23459.999999999996</v>
      </c>
      <c r="R71" s="18">
        <f>'Factor Calc'!AB21</f>
        <v>23459.999999999996</v>
      </c>
      <c r="S71" s="18">
        <f>'Factor Calc'!AC21</f>
        <v>41399.999999999993</v>
      </c>
      <c r="T71" s="18">
        <f>'Factor Calc'!AD21</f>
        <v>23459.999999999996</v>
      </c>
      <c r="U71" s="18">
        <f>'Factor Calc'!AE21</f>
        <v>20882.159999999996</v>
      </c>
      <c r="V71" s="18">
        <f>'Factor Calc'!AF21</f>
        <v>0</v>
      </c>
      <c r="W71" s="18">
        <f>'Factor Calc'!AG21</f>
        <v>24343.199999999997</v>
      </c>
      <c r="X71" s="18">
        <f>'Factor Calc'!AH21</f>
        <v>22521.599999999991</v>
      </c>
      <c r="Y71" s="18">
        <f>'Factor Calc'!AI21</f>
        <v>0</v>
      </c>
      <c r="Z71" s="18">
        <f>'Factor Calc'!AJ21</f>
        <v>0</v>
      </c>
      <c r="AA71" s="18">
        <f>'Factor Calc'!AK21</f>
        <v>23018.399999999998</v>
      </c>
      <c r="AB71" s="18">
        <f>'Factor Calc'!AL21</f>
        <v>0</v>
      </c>
      <c r="AC71" s="18">
        <f>'Factor Calc'!AM21</f>
        <v>0</v>
      </c>
      <c r="AD71" s="18">
        <f>'Factor Calc'!AN21</f>
        <v>23101.199999999997</v>
      </c>
      <c r="AE71" s="18">
        <f>'Factor Calc'!AO21</f>
        <v>0</v>
      </c>
      <c r="AF71" s="18">
        <f>'Factor Calc'!AP21</f>
        <v>0</v>
      </c>
      <c r="AG71" s="18">
        <f>'Factor Calc'!AQ21</f>
        <v>0</v>
      </c>
      <c r="AH71" s="18">
        <f>'Factor Calc'!AR21</f>
        <v>0</v>
      </c>
      <c r="AI71" s="18"/>
      <c r="AJ71" s="18"/>
      <c r="AK71" s="18"/>
      <c r="AL71" s="18"/>
    </row>
    <row r="110" spans="14:34" x14ac:dyDescent="0.2">
      <c r="O110" s="1" t="s">
        <v>108</v>
      </c>
    </row>
    <row r="112" spans="14:34" x14ac:dyDescent="0.2">
      <c r="N112" s="1">
        <f>'Factor Calc'!X90</f>
        <v>0</v>
      </c>
      <c r="O112" s="1" t="str">
        <f>'Factor Calc'!Y90</f>
        <v>NaCl</v>
      </c>
      <c r="P112" s="1" t="str">
        <f>'Factor Calc'!Z90</f>
        <v>MgCl2</v>
      </c>
      <c r="Q112" s="1" t="str">
        <f>'Factor Calc'!AA90</f>
        <v>MgCl2</v>
      </c>
      <c r="R112" s="1" t="str">
        <f>'Factor Calc'!AB90</f>
        <v>MgCl2</v>
      </c>
      <c r="S112" s="1" t="str">
        <f>'Factor Calc'!AC90</f>
        <v>CaCl2</v>
      </c>
      <c r="T112" s="1" t="str">
        <f>'Factor Calc'!AD90</f>
        <v>Carb</v>
      </c>
      <c r="U112" s="1" t="str">
        <f>'Factor Calc'!AE90</f>
        <v>NaCl</v>
      </c>
      <c r="V112" s="1" t="str">
        <f>'Factor Calc'!AF90</f>
        <v>MgCl2</v>
      </c>
      <c r="W112" s="1" t="str">
        <f>'Factor Calc'!AG90</f>
        <v>MgCl2</v>
      </c>
      <c r="X112" s="1" t="str">
        <f>'Factor Calc'!AH90</f>
        <v>MgCl2</v>
      </c>
      <c r="Y112" s="1" t="str">
        <f>'Factor Calc'!AI90</f>
        <v>MgCl2</v>
      </c>
      <c r="Z112" s="1" t="str">
        <f>'Factor Calc'!AJ90</f>
        <v>MgCl2</v>
      </c>
      <c r="AA112" s="1" t="str">
        <f>'Factor Calc'!AK90</f>
        <v>MgCl2</v>
      </c>
      <c r="AB112" s="1" t="str">
        <f>'Factor Calc'!AL90</f>
        <v>MgCl2</v>
      </c>
      <c r="AC112" s="1" t="str">
        <f>'Factor Calc'!AM90</f>
        <v>CaCl2</v>
      </c>
      <c r="AD112" s="1" t="str">
        <f>'Factor Calc'!AN90</f>
        <v>CaCl2</v>
      </c>
      <c r="AE112" s="1" t="str">
        <f>'Factor Calc'!AO90</f>
        <v>Carb</v>
      </c>
      <c r="AF112" s="1" t="str">
        <f>'Factor Calc'!AP90</f>
        <v>Carb</v>
      </c>
      <c r="AG112" s="1" t="str">
        <f>'Factor Calc'!AQ90</f>
        <v>Carb</v>
      </c>
      <c r="AH112" s="1" t="str">
        <f>'Factor Calc'!AR90</f>
        <v>Carb</v>
      </c>
    </row>
    <row r="113" spans="14:37" x14ac:dyDescent="0.2">
      <c r="N113" s="1">
        <f>'Factor Calc'!X91</f>
        <v>0</v>
      </c>
      <c r="O113" s="1" t="str">
        <f>'Factor Calc'!Y91</f>
        <v>Gran</v>
      </c>
      <c r="P113" s="1" t="str">
        <f>'Factor Calc'!Z91</f>
        <v>Gran</v>
      </c>
      <c r="Q113" s="1" t="str">
        <f>'Factor Calc'!AA91</f>
        <v>Gran</v>
      </c>
      <c r="R113" s="1" t="str">
        <f>'Factor Calc'!AB91</f>
        <v>Gran</v>
      </c>
      <c r="S113" s="1" t="str">
        <f>'Factor Calc'!AC91</f>
        <v>Gran</v>
      </c>
      <c r="T113" s="1" t="str">
        <f>'Factor Calc'!AD91</f>
        <v>Gran</v>
      </c>
      <c r="U113" s="1" t="s">
        <v>132</v>
      </c>
      <c r="V113" s="1" t="s">
        <v>132</v>
      </c>
      <c r="W113" s="1" t="s">
        <v>132</v>
      </c>
      <c r="X113" s="1" t="s">
        <v>132</v>
      </c>
      <c r="Y113" s="1" t="s">
        <v>132</v>
      </c>
      <c r="Z113" s="1" t="s">
        <v>132</v>
      </c>
      <c r="AA113" s="1" t="s">
        <v>132</v>
      </c>
      <c r="AB113" s="1" t="s">
        <v>132</v>
      </c>
      <c r="AC113" s="1" t="s">
        <v>132</v>
      </c>
      <c r="AD113" s="1" t="s">
        <v>132</v>
      </c>
      <c r="AE113" s="1" t="s">
        <v>132</v>
      </c>
      <c r="AF113" s="1" t="s">
        <v>132</v>
      </c>
      <c r="AG113" s="1" t="s">
        <v>132</v>
      </c>
      <c r="AH113" s="1" t="s">
        <v>132</v>
      </c>
    </row>
    <row r="114" spans="14:37" x14ac:dyDescent="0.2">
      <c r="N114" s="1" t="str">
        <f>'Factor Calc'!X92</f>
        <v>Temp° F</v>
      </c>
      <c r="O114" s="1" t="str">
        <f>'Factor Calc'!Y92</f>
        <v>Rock Salt</v>
      </c>
      <c r="P114" s="1" t="str">
        <f>'Factor Calc'!Z92</f>
        <v>Clearlane Enhanced</v>
      </c>
      <c r="Q114" s="1" t="str">
        <f>'Factor Calc'!AA92</f>
        <v>SOS @ 6 gal/ton</v>
      </c>
      <c r="R114" s="1" t="str">
        <f>'Factor Calc'!AB92</f>
        <v>Thawrox Gold Treated</v>
      </c>
      <c r="S114" s="1" t="str">
        <f>'Factor Calc'!AC92</f>
        <v>Ice Slicer</v>
      </c>
      <c r="T114" s="1" t="str">
        <f>'Factor Calc'!AD92</f>
        <v>Ice Bite @ 3 gal/ton</v>
      </c>
      <c r="U114" s="1" t="str">
        <f>'Factor Calc'!AE92</f>
        <v>Salt Brine</v>
      </c>
      <c r="V114" s="1" t="str">
        <f>'Factor Calc'!AF92</f>
        <v>AP Liquid Deicer</v>
      </c>
      <c r="W114" s="1" t="str">
        <f>'Factor Calc'!AG92</f>
        <v>Articlear Gold</v>
      </c>
      <c r="X114" s="1" t="str">
        <f>'Factor Calc'!AH92</f>
        <v>Freezeguard</v>
      </c>
      <c r="Y114" s="1" t="str">
        <f>'Factor Calc'!AI92</f>
        <v>Ice Ban 200M</v>
      </c>
      <c r="Z114" s="1" t="str">
        <f>'Factor Calc'!AJ92</f>
        <v>Meltdown Apex</v>
      </c>
      <c r="AA114" s="1" t="str">
        <f>'Factor Calc'!AK92</f>
        <v>TC Econo</v>
      </c>
      <c r="AB114" s="1" t="str">
        <f>'Factor Calc'!AL92</f>
        <v>Thawrox Gold Alternative</v>
      </c>
      <c r="AC114" s="1" t="str">
        <f>'Factor Calc'!AM92</f>
        <v>Calcium Chloride</v>
      </c>
      <c r="AD114" s="1" t="str">
        <f>'Factor Calc'!AN92</f>
        <v>RGP-8</v>
      </c>
      <c r="AE114" s="1" t="str">
        <f>'Factor Calc'!AO92</f>
        <v>Geomelt 55</v>
      </c>
      <c r="AF114" s="1" t="str">
        <f>'Factor Calc'!AP92</f>
        <v>Geomelt Gen 3</v>
      </c>
      <c r="AG114" s="1" t="str">
        <f>'Factor Calc'!AQ92</f>
        <v>LCS 5000</v>
      </c>
      <c r="AH114" s="1" t="str">
        <f>'Factor Calc'!AR92</f>
        <v>Ice Bite</v>
      </c>
    </row>
    <row r="115" spans="14:37" x14ac:dyDescent="0.2">
      <c r="N115" s="1">
        <f>'Factor Calc'!X93</f>
        <v>30</v>
      </c>
      <c r="O115" s="23">
        <f>'Factor Calc'!Y93</f>
        <v>20.7</v>
      </c>
      <c r="P115" s="23">
        <f>'Factor Calc'!Z93</f>
        <v>20.399999999999995</v>
      </c>
      <c r="Q115" s="23">
        <f>'Factor Calc'!AA93</f>
        <v>20.399999999999995</v>
      </c>
      <c r="R115" s="23">
        <f>'Factor Calc'!AB93</f>
        <v>21.722222222222218</v>
      </c>
      <c r="S115" s="23">
        <f>'Factor Calc'!AC93</f>
        <v>55.2</v>
      </c>
      <c r="T115" s="23">
        <f>'Factor Calc'!AD93</f>
        <v>23.696969696969692</v>
      </c>
      <c r="U115" s="23">
        <f>'Factor Calc'!AE93</f>
        <v>20.882159999999999</v>
      </c>
      <c r="V115" s="23">
        <f>'Factor Calc'!AF93</f>
        <v>0</v>
      </c>
      <c r="W115" s="23">
        <f>'Factor Calc'!AG93</f>
        <v>24.3432</v>
      </c>
      <c r="X115" s="23">
        <f>'Factor Calc'!AH93</f>
        <v>22.521599999999999</v>
      </c>
      <c r="Y115" s="23">
        <f>'Factor Calc'!AI93</f>
        <v>0</v>
      </c>
      <c r="Z115" s="23">
        <f>'Factor Calc'!AJ93</f>
        <v>0</v>
      </c>
      <c r="AA115" s="23">
        <f>'Factor Calc'!AK93</f>
        <v>23.0184</v>
      </c>
      <c r="AB115" s="23">
        <f>'Factor Calc'!AL93</f>
        <v>0</v>
      </c>
      <c r="AC115" s="23">
        <f>'Factor Calc'!AM93</f>
        <v>0</v>
      </c>
      <c r="AD115" s="23">
        <f>'Factor Calc'!AN93</f>
        <v>23.101200000000002</v>
      </c>
      <c r="AE115" s="23">
        <f>'Factor Calc'!AO93</f>
        <v>0</v>
      </c>
      <c r="AF115" s="23">
        <f>'Factor Calc'!AP93</f>
        <v>0</v>
      </c>
      <c r="AG115" s="23">
        <f>'Factor Calc'!AQ93</f>
        <v>0</v>
      </c>
      <c r="AH115" s="23">
        <f>'Factor Calc'!AR93</f>
        <v>0</v>
      </c>
      <c r="AI115" s="23"/>
      <c r="AJ115" s="23"/>
      <c r="AK115" s="23"/>
    </row>
    <row r="116" spans="14:37" x14ac:dyDescent="0.2">
      <c r="N116" s="1">
        <f>'Factor Calc'!X94</f>
        <v>25</v>
      </c>
      <c r="O116" s="23">
        <f>'Factor Calc'!Y94</f>
        <v>25.875</v>
      </c>
      <c r="P116" s="23">
        <f>'Factor Calc'!Z94</f>
        <v>36.092307692307685</v>
      </c>
      <c r="Q116" s="23">
        <f>'Factor Calc'!AA94</f>
        <v>34</v>
      </c>
      <c r="R116" s="23">
        <f>'Factor Calc'!AB94</f>
        <v>26.965517241379313</v>
      </c>
      <c r="S116" s="23">
        <f>'Factor Calc'!AC94</f>
        <v>62.72727272727272</v>
      </c>
      <c r="T116" s="23">
        <f>'Factor Calc'!AD94</f>
        <v>28.609756097560979</v>
      </c>
      <c r="U116" s="23">
        <f>'Factor Calc'!AE94</f>
        <v>26.102699999999999</v>
      </c>
      <c r="V116" s="23">
        <f>'Factor Calc'!AF94</f>
        <v>0</v>
      </c>
      <c r="W116" s="23">
        <f>'Factor Calc'!AG94</f>
        <v>30.428999999999998</v>
      </c>
      <c r="X116" s="23">
        <f>'Factor Calc'!AH94</f>
        <v>28.151999999999997</v>
      </c>
      <c r="Y116" s="23">
        <f>'Factor Calc'!AI94</f>
        <v>0</v>
      </c>
      <c r="Z116" s="23">
        <f>'Factor Calc'!AJ94</f>
        <v>0</v>
      </c>
      <c r="AA116" s="23">
        <f>'Factor Calc'!AK94</f>
        <v>28.773000000000003</v>
      </c>
      <c r="AB116" s="23">
        <f>'Factor Calc'!AL94</f>
        <v>0</v>
      </c>
      <c r="AC116" s="23">
        <f>'Factor Calc'!AM94</f>
        <v>0</v>
      </c>
      <c r="AD116" s="23">
        <f>'Factor Calc'!AN94</f>
        <v>28.8765</v>
      </c>
      <c r="AE116" s="23">
        <f>'Factor Calc'!AO94</f>
        <v>0</v>
      </c>
      <c r="AF116" s="23">
        <f>'Factor Calc'!AP94</f>
        <v>0</v>
      </c>
      <c r="AG116" s="23">
        <f>'Factor Calc'!AQ94</f>
        <v>0</v>
      </c>
      <c r="AH116" s="23">
        <f>'Factor Calc'!AR94</f>
        <v>0</v>
      </c>
      <c r="AI116" s="23"/>
      <c r="AJ116" s="23"/>
      <c r="AK116" s="23"/>
    </row>
    <row r="117" spans="14:37" x14ac:dyDescent="0.2">
      <c r="N117" s="1">
        <f>'Factor Calc'!X95</f>
        <v>20</v>
      </c>
      <c r="O117" s="23">
        <f>'Factor Calc'!Y95</f>
        <v>35.689655172413786</v>
      </c>
      <c r="P117" s="23">
        <f>'Factor Calc'!Z95</f>
        <v>51</v>
      </c>
      <c r="Q117" s="23">
        <f>'Factor Calc'!AA95</f>
        <v>45.115384615384613</v>
      </c>
      <c r="R117" s="23">
        <f>'Factor Calc'!AB95</f>
        <v>34</v>
      </c>
      <c r="S117" s="23">
        <f>'Factor Calc'!AC95</f>
        <v>72.631578947368411</v>
      </c>
      <c r="T117" s="23">
        <f>'Factor Calc'!AD95</f>
        <v>33.514285714285712</v>
      </c>
      <c r="U117" s="23">
        <f>'Factor Calc'!AE95</f>
        <v>36.00372413793103</v>
      </c>
      <c r="V117" s="23">
        <f>'Factor Calc'!AF95</f>
        <v>0</v>
      </c>
      <c r="W117" s="23">
        <f>'Factor Calc'!AG95</f>
        <v>41.971034482758618</v>
      </c>
      <c r="X117" s="23">
        <f>'Factor Calc'!AH95</f>
        <v>38.830344827586202</v>
      </c>
      <c r="Y117" s="23">
        <f>'Factor Calc'!AI95</f>
        <v>0</v>
      </c>
      <c r="Z117" s="23">
        <f>'Factor Calc'!AJ95</f>
        <v>0</v>
      </c>
      <c r="AA117" s="23">
        <f>'Factor Calc'!AK95</f>
        <v>39.686896551724139</v>
      </c>
      <c r="AB117" s="23">
        <f>'Factor Calc'!AL95</f>
        <v>0</v>
      </c>
      <c r="AC117" s="23">
        <f>'Factor Calc'!AM95</f>
        <v>0</v>
      </c>
      <c r="AD117" s="23">
        <f>'Factor Calc'!AN95</f>
        <v>39.829655172413787</v>
      </c>
      <c r="AE117" s="23">
        <f>'Factor Calc'!AO95</f>
        <v>0</v>
      </c>
      <c r="AF117" s="23">
        <f>'Factor Calc'!AP95</f>
        <v>0</v>
      </c>
      <c r="AG117" s="23">
        <f>'Factor Calc'!AQ95</f>
        <v>0</v>
      </c>
      <c r="AH117" s="23">
        <f>'Factor Calc'!AR95</f>
        <v>0</v>
      </c>
      <c r="AI117" s="23"/>
      <c r="AJ117" s="23"/>
      <c r="AK117" s="23"/>
    </row>
    <row r="118" spans="14:37" x14ac:dyDescent="0.2">
      <c r="N118" s="1">
        <f>'Factor Calc'!X96</f>
        <v>15</v>
      </c>
      <c r="O118" s="23">
        <f>'Factor Calc'!Y96</f>
        <v>53.07692307692308</v>
      </c>
      <c r="P118" s="23">
        <f>'Factor Calc'!Z96</f>
        <v>65.166666666666657</v>
      </c>
      <c r="Q118" s="23">
        <f>'Factor Calc'!AA96</f>
        <v>55.857142857142854</v>
      </c>
      <c r="R118" s="23">
        <f>'Factor Calc'!AB96</f>
        <v>43.444444444444436</v>
      </c>
      <c r="S118" s="23">
        <f>'Factor Calc'!AC96</f>
        <v>91.999999999999986</v>
      </c>
      <c r="T118" s="23">
        <f>'Factor Calc'!AD96</f>
        <v>46.92</v>
      </c>
      <c r="U118" s="23">
        <f>'Factor Calc'!AE96</f>
        <v>53.543999999999997</v>
      </c>
      <c r="V118" s="23">
        <f>'Factor Calc'!AF96</f>
        <v>0</v>
      </c>
      <c r="W118" s="23">
        <f>'Factor Calc'!AG96</f>
        <v>62.41846153846155</v>
      </c>
      <c r="X118" s="23">
        <f>'Factor Calc'!AH96</f>
        <v>57.747692307692304</v>
      </c>
      <c r="Y118" s="23">
        <f>'Factor Calc'!AI96</f>
        <v>0</v>
      </c>
      <c r="Z118" s="23">
        <f>'Factor Calc'!AJ96</f>
        <v>0</v>
      </c>
      <c r="AA118" s="23">
        <f>'Factor Calc'!AK96</f>
        <v>59.021538461538469</v>
      </c>
      <c r="AB118" s="23">
        <f>'Factor Calc'!AL96</f>
        <v>0</v>
      </c>
      <c r="AC118" s="23">
        <f>'Factor Calc'!AM96</f>
        <v>0</v>
      </c>
      <c r="AD118" s="23">
        <f>'Factor Calc'!AN96</f>
        <v>59.233846153846159</v>
      </c>
      <c r="AE118" s="23">
        <f>'Factor Calc'!AO96</f>
        <v>0</v>
      </c>
      <c r="AF118" s="23">
        <f>'Factor Calc'!AP96</f>
        <v>0</v>
      </c>
      <c r="AG118" s="23">
        <f>'Factor Calc'!AQ96</f>
        <v>0</v>
      </c>
      <c r="AH118" s="23">
        <f>'Factor Calc'!AR96</f>
        <v>0</v>
      </c>
      <c r="AI118" s="23"/>
      <c r="AJ118" s="23"/>
      <c r="AK118" s="23"/>
    </row>
    <row r="119" spans="14:37" x14ac:dyDescent="0.2">
      <c r="N119" s="1">
        <f>'Factor Calc'!X97</f>
        <v>10</v>
      </c>
      <c r="O119" s="23">
        <f>'Factor Calc'!Y97</f>
        <v>103.5</v>
      </c>
      <c r="P119" s="23">
        <f>'Factor Calc'!Z97</f>
        <v>73.312499999999986</v>
      </c>
      <c r="Q119" s="23">
        <f>'Factor Calc'!AA97</f>
        <v>102</v>
      </c>
      <c r="R119" s="23">
        <f>'Factor Calc'!AB97</f>
        <v>75.67741935483869</v>
      </c>
      <c r="S119" s="23">
        <f>'Factor Calc'!AC97</f>
        <v>172.5</v>
      </c>
      <c r="T119" s="23">
        <f>'Factor Calc'!AD97</f>
        <v>97.75</v>
      </c>
      <c r="U119" s="23">
        <f>'Factor Calc'!AE97</f>
        <v>104.41079999999999</v>
      </c>
      <c r="V119" s="23">
        <f>'Factor Calc'!AF97</f>
        <v>0</v>
      </c>
      <c r="W119" s="23">
        <f>'Factor Calc'!AG97</f>
        <v>121.71599999999999</v>
      </c>
      <c r="X119" s="23">
        <f>'Factor Calc'!AH97</f>
        <v>112.60799999999999</v>
      </c>
      <c r="Y119" s="23">
        <f>'Factor Calc'!AI97</f>
        <v>0</v>
      </c>
      <c r="Z119" s="23">
        <f>'Factor Calc'!AJ97</f>
        <v>0</v>
      </c>
      <c r="AA119" s="23">
        <f>'Factor Calc'!AK97</f>
        <v>115.09200000000001</v>
      </c>
      <c r="AB119" s="23">
        <f>'Factor Calc'!AL97</f>
        <v>0</v>
      </c>
      <c r="AC119" s="23">
        <f>'Factor Calc'!AM97</f>
        <v>0</v>
      </c>
      <c r="AD119" s="23">
        <f>'Factor Calc'!AN97</f>
        <v>115.506</v>
      </c>
      <c r="AE119" s="23">
        <f>'Factor Calc'!AO97</f>
        <v>0</v>
      </c>
      <c r="AF119" s="23">
        <f>'Factor Calc'!AP97</f>
        <v>0</v>
      </c>
      <c r="AG119" s="23">
        <f>'Factor Calc'!AQ97</f>
        <v>0</v>
      </c>
      <c r="AH119" s="23">
        <f>'Factor Calc'!AR97</f>
        <v>0</v>
      </c>
      <c r="AI119" s="23"/>
      <c r="AJ119" s="23"/>
      <c r="AK119" s="23"/>
    </row>
    <row r="120" spans="14:37" x14ac:dyDescent="0.2">
      <c r="N120" s="1">
        <f>'Factor Calc'!X98</f>
        <v>5</v>
      </c>
      <c r="O120" s="23">
        <f>'Factor Calc'!Y98</f>
        <v>60.882352941176464</v>
      </c>
      <c r="P120" s="23">
        <f>'Factor Calc'!Z98</f>
        <v>78.199999999999989</v>
      </c>
      <c r="Q120" s="23">
        <f>'Factor Calc'!AA98</f>
        <v>73.312499999999986</v>
      </c>
      <c r="R120" s="23">
        <f>'Factor Calc'!AB98</f>
        <v>54.558139534883708</v>
      </c>
      <c r="S120" s="23">
        <f>'Factor Calc'!AC98</f>
        <v>188.18181818181816</v>
      </c>
      <c r="T120" s="23">
        <f>'Factor Calc'!AD98</f>
        <v>117.3</v>
      </c>
      <c r="U120" s="23">
        <f>'Factor Calc'!AE98</f>
        <v>61.418117647058814</v>
      </c>
      <c r="V120" s="23">
        <f>'Factor Calc'!AF98</f>
        <v>0</v>
      </c>
      <c r="W120" s="23">
        <f>'Factor Calc'!AG98</f>
        <v>71.597647058823526</v>
      </c>
      <c r="X120" s="23">
        <f>'Factor Calc'!AH98</f>
        <v>66.239999999999981</v>
      </c>
      <c r="Y120" s="23">
        <f>'Factor Calc'!AI98</f>
        <v>0</v>
      </c>
      <c r="Z120" s="23">
        <f>'Factor Calc'!AJ98</f>
        <v>0</v>
      </c>
      <c r="AA120" s="23">
        <f>'Factor Calc'!AK98</f>
        <v>67.701176470588223</v>
      </c>
      <c r="AB120" s="23">
        <f>'Factor Calc'!AL98</f>
        <v>0</v>
      </c>
      <c r="AC120" s="23">
        <f>'Factor Calc'!AM98</f>
        <v>0</v>
      </c>
      <c r="AD120" s="23">
        <f>'Factor Calc'!AN98</f>
        <v>67.944705882352935</v>
      </c>
      <c r="AE120" s="23">
        <f>'Factor Calc'!AO98</f>
        <v>0</v>
      </c>
      <c r="AF120" s="23">
        <f>'Factor Calc'!AP98</f>
        <v>0</v>
      </c>
      <c r="AG120" s="23">
        <f>'Factor Calc'!AQ98</f>
        <v>0</v>
      </c>
      <c r="AH120" s="23">
        <f>'Factor Calc'!AR98</f>
        <v>0</v>
      </c>
      <c r="AI120" s="23"/>
      <c r="AJ120" s="23"/>
      <c r="AK120" s="23"/>
    </row>
    <row r="121" spans="14:37" x14ac:dyDescent="0.2">
      <c r="N121" s="1">
        <f>'Factor Calc'!X99</f>
        <v>0</v>
      </c>
      <c r="O121" s="23">
        <f>'Factor Calc'!Y99</f>
        <v>20699.999999999996</v>
      </c>
      <c r="P121" s="23">
        <f>'Factor Calc'!Z99</f>
        <v>117.3</v>
      </c>
      <c r="Q121" s="23">
        <f>'Factor Calc'!AA99</f>
        <v>117.3</v>
      </c>
      <c r="R121" s="23">
        <f>'Factor Calc'!AB99</f>
        <v>23459.999999999996</v>
      </c>
      <c r="S121" s="23">
        <f>'Factor Calc'!AC99</f>
        <v>41399.999999999993</v>
      </c>
      <c r="T121" s="23">
        <f>'Factor Calc'!AD99</f>
        <v>23459.999999999996</v>
      </c>
      <c r="U121" s="23">
        <f>'Factor Calc'!AE99</f>
        <v>20882.159999999996</v>
      </c>
      <c r="V121" s="23">
        <f>'Factor Calc'!AF99</f>
        <v>0</v>
      </c>
      <c r="W121" s="23">
        <f>'Factor Calc'!AG99</f>
        <v>24343.199999999997</v>
      </c>
      <c r="X121" s="23">
        <f>'Factor Calc'!AH99</f>
        <v>22521.599999999991</v>
      </c>
      <c r="Y121" s="23">
        <f>'Factor Calc'!AI99</f>
        <v>0</v>
      </c>
      <c r="Z121" s="23">
        <f>'Factor Calc'!AJ99</f>
        <v>0</v>
      </c>
      <c r="AA121" s="23">
        <f>'Factor Calc'!AK99</f>
        <v>23018.399999999998</v>
      </c>
      <c r="AB121" s="23">
        <f>'Factor Calc'!AL99</f>
        <v>0</v>
      </c>
      <c r="AC121" s="23">
        <f>'Factor Calc'!AM99</f>
        <v>0</v>
      </c>
      <c r="AD121" s="23">
        <f>'Factor Calc'!AN99</f>
        <v>23101.199999999997</v>
      </c>
      <c r="AE121" s="23">
        <f>'Factor Calc'!AO99</f>
        <v>0</v>
      </c>
      <c r="AF121" s="23">
        <f>'Factor Calc'!AP99</f>
        <v>0</v>
      </c>
      <c r="AG121" s="23">
        <f>'Factor Calc'!AQ99</f>
        <v>0</v>
      </c>
      <c r="AH121" s="23">
        <f>'Factor Calc'!AR99</f>
        <v>0</v>
      </c>
      <c r="AI121" s="23"/>
      <c r="AJ121" s="23"/>
      <c r="AK121" s="23"/>
    </row>
    <row r="122" spans="14:37" x14ac:dyDescent="0.2">
      <c r="N122" s="1">
        <f>'Factor Calc'!X100</f>
        <v>-5</v>
      </c>
      <c r="O122" s="23">
        <f>'Factor Calc'!Y100</f>
        <v>20699.999999999996</v>
      </c>
      <c r="P122" s="23">
        <f>'Factor Calc'!Z100</f>
        <v>586.49999999999989</v>
      </c>
      <c r="Q122" s="23">
        <f>'Factor Calc'!AA100</f>
        <v>782</v>
      </c>
      <c r="R122" s="23">
        <f>'Factor Calc'!AB100</f>
        <v>23459.999999999996</v>
      </c>
      <c r="S122" s="23">
        <f>'Factor Calc'!AC100</f>
        <v>41399.999999999993</v>
      </c>
      <c r="T122" s="23">
        <f>'Factor Calc'!AD100</f>
        <v>23459.999999999996</v>
      </c>
      <c r="U122" s="23">
        <f>'Factor Calc'!AE100</f>
        <v>20882.159999999996</v>
      </c>
      <c r="V122" s="23">
        <f>'Factor Calc'!AF100</f>
        <v>0</v>
      </c>
      <c r="W122" s="23">
        <f>'Factor Calc'!AG100</f>
        <v>24343.199999999997</v>
      </c>
      <c r="X122" s="23">
        <f>'Factor Calc'!AH100</f>
        <v>22521.599999999991</v>
      </c>
      <c r="Y122" s="23">
        <f>'Factor Calc'!AI100</f>
        <v>0</v>
      </c>
      <c r="Z122" s="23">
        <f>'Factor Calc'!AJ100</f>
        <v>0</v>
      </c>
      <c r="AA122" s="23">
        <f>'Factor Calc'!AK100</f>
        <v>23018.399999999998</v>
      </c>
      <c r="AB122" s="23">
        <f>'Factor Calc'!AL100</f>
        <v>0</v>
      </c>
      <c r="AC122" s="23">
        <f>'Factor Calc'!AM100</f>
        <v>0</v>
      </c>
      <c r="AD122" s="23">
        <f>'Factor Calc'!AN100</f>
        <v>23101.199999999997</v>
      </c>
      <c r="AE122" s="23">
        <f>'Factor Calc'!AO100</f>
        <v>0</v>
      </c>
      <c r="AF122" s="23">
        <f>'Factor Calc'!AP100</f>
        <v>0</v>
      </c>
      <c r="AG122" s="23">
        <f>'Factor Calc'!AQ100</f>
        <v>0</v>
      </c>
      <c r="AH122" s="23">
        <f>'Factor Calc'!AR100</f>
        <v>0</v>
      </c>
      <c r="AI122" s="23"/>
      <c r="AJ122" s="23"/>
      <c r="AK122" s="23"/>
    </row>
    <row r="123" spans="14:37" x14ac:dyDescent="0.2">
      <c r="N123" s="1">
        <f>'Factor Calc'!X101</f>
        <v>-10</v>
      </c>
      <c r="O123" s="23">
        <f>'Factor Calc'!Y101</f>
        <v>20699.999999999996</v>
      </c>
      <c r="P123" s="23">
        <f>'Factor Calc'!Z101</f>
        <v>23459.999999999996</v>
      </c>
      <c r="Q123" s="23">
        <f>'Factor Calc'!AA101</f>
        <v>23459.999999999996</v>
      </c>
      <c r="R123" s="23">
        <f>'Factor Calc'!AB101</f>
        <v>23459.999999999996</v>
      </c>
      <c r="S123" s="23">
        <f>'Factor Calc'!AC101</f>
        <v>41399.999999999993</v>
      </c>
      <c r="T123" s="23">
        <f>'Factor Calc'!AD101</f>
        <v>23459.999999999996</v>
      </c>
      <c r="U123" s="23">
        <f>'Factor Calc'!AE101</f>
        <v>20882.159999999996</v>
      </c>
      <c r="V123" s="23">
        <f>'Factor Calc'!AF101</f>
        <v>0</v>
      </c>
      <c r="W123" s="23">
        <f>'Factor Calc'!AG101</f>
        <v>24343.199999999997</v>
      </c>
      <c r="X123" s="23">
        <f>'Factor Calc'!AH101</f>
        <v>22521.599999999991</v>
      </c>
      <c r="Y123" s="23">
        <f>'Factor Calc'!AI101</f>
        <v>0</v>
      </c>
      <c r="Z123" s="23">
        <f>'Factor Calc'!AJ101</f>
        <v>0</v>
      </c>
      <c r="AA123" s="23">
        <f>'Factor Calc'!AK101</f>
        <v>23018.399999999998</v>
      </c>
      <c r="AB123" s="23">
        <f>'Factor Calc'!AL101</f>
        <v>0</v>
      </c>
      <c r="AC123" s="23">
        <f>'Factor Calc'!AM101</f>
        <v>0</v>
      </c>
      <c r="AD123" s="23">
        <f>'Factor Calc'!AN101</f>
        <v>23101.199999999997</v>
      </c>
      <c r="AE123" s="23">
        <f>'Factor Calc'!AO101</f>
        <v>0</v>
      </c>
      <c r="AF123" s="23">
        <f>'Factor Calc'!AP101</f>
        <v>0</v>
      </c>
      <c r="AG123" s="23">
        <f>'Factor Calc'!AQ101</f>
        <v>0</v>
      </c>
      <c r="AH123" s="23">
        <f>'Factor Calc'!AR101</f>
        <v>0</v>
      </c>
      <c r="AI123" s="23"/>
      <c r="AJ123" s="23"/>
      <c r="AK123" s="23"/>
    </row>
    <row r="124" spans="14:37" x14ac:dyDescent="0.2">
      <c r="N124" s="1">
        <f>'Factor Calc'!X102</f>
        <v>-15</v>
      </c>
      <c r="O124" s="23">
        <f>'Factor Calc'!Y102</f>
        <v>20699.999999999996</v>
      </c>
      <c r="P124" s="23">
        <f>'Factor Calc'!Z102</f>
        <v>23459.999999999996</v>
      </c>
      <c r="Q124" s="23">
        <f>'Factor Calc'!AA102</f>
        <v>23459.999999999996</v>
      </c>
      <c r="R124" s="23">
        <f>'Factor Calc'!AB102</f>
        <v>23459.999999999996</v>
      </c>
      <c r="S124" s="23">
        <f>'Factor Calc'!AC102</f>
        <v>41399.999999999993</v>
      </c>
      <c r="T124" s="23">
        <f>'Factor Calc'!AD102</f>
        <v>23459.999999999996</v>
      </c>
      <c r="U124" s="23">
        <f>'Factor Calc'!AE102</f>
        <v>20882.159999999996</v>
      </c>
      <c r="V124" s="23">
        <f>'Factor Calc'!AF102</f>
        <v>0</v>
      </c>
      <c r="W124" s="23">
        <f>'Factor Calc'!AG102</f>
        <v>24343.199999999997</v>
      </c>
      <c r="X124" s="23">
        <f>'Factor Calc'!AH102</f>
        <v>22521.599999999991</v>
      </c>
      <c r="Y124" s="23">
        <f>'Factor Calc'!AI102</f>
        <v>0</v>
      </c>
      <c r="Z124" s="23">
        <f>'Factor Calc'!AJ102</f>
        <v>0</v>
      </c>
      <c r="AA124" s="23">
        <f>'Factor Calc'!AK102</f>
        <v>23018.399999999998</v>
      </c>
      <c r="AB124" s="23">
        <f>'Factor Calc'!AL102</f>
        <v>0</v>
      </c>
      <c r="AC124" s="23">
        <f>'Factor Calc'!AM102</f>
        <v>0</v>
      </c>
      <c r="AD124" s="23">
        <f>'Factor Calc'!AN102</f>
        <v>23101.199999999997</v>
      </c>
      <c r="AE124" s="23">
        <f>'Factor Calc'!AO102</f>
        <v>0</v>
      </c>
      <c r="AF124" s="23">
        <f>'Factor Calc'!AP102</f>
        <v>0</v>
      </c>
      <c r="AG124" s="23">
        <f>'Factor Calc'!AQ102</f>
        <v>0</v>
      </c>
      <c r="AH124" s="23">
        <f>'Factor Calc'!AR102</f>
        <v>0</v>
      </c>
      <c r="AI124" s="23"/>
      <c r="AJ124" s="23"/>
      <c r="AK124" s="23"/>
    </row>
    <row r="125" spans="14:37" x14ac:dyDescent="0.2">
      <c r="N125" s="1">
        <f>'Factor Calc'!X103</f>
        <v>-20</v>
      </c>
      <c r="O125" s="23">
        <f>'Factor Calc'!Y103</f>
        <v>20699.999999999996</v>
      </c>
      <c r="P125" s="23">
        <f>'Factor Calc'!Z103</f>
        <v>23459.999999999996</v>
      </c>
      <c r="Q125" s="23">
        <f>'Factor Calc'!AA103</f>
        <v>23459.999999999996</v>
      </c>
      <c r="R125" s="23">
        <f>'Factor Calc'!AB103</f>
        <v>23459.999999999996</v>
      </c>
      <c r="S125" s="23">
        <f>'Factor Calc'!AC103</f>
        <v>41399.999999999993</v>
      </c>
      <c r="T125" s="23">
        <f>'Factor Calc'!AD103</f>
        <v>23459.999999999996</v>
      </c>
      <c r="U125" s="23">
        <f>'Factor Calc'!AE103</f>
        <v>20882.159999999996</v>
      </c>
      <c r="V125" s="23">
        <f>'Factor Calc'!AF103</f>
        <v>0</v>
      </c>
      <c r="W125" s="23">
        <f>'Factor Calc'!AG103</f>
        <v>24343.199999999997</v>
      </c>
      <c r="X125" s="23">
        <f>'Factor Calc'!AH103</f>
        <v>22521.599999999991</v>
      </c>
      <c r="Y125" s="23">
        <f>'Factor Calc'!AI103</f>
        <v>0</v>
      </c>
      <c r="Z125" s="23">
        <f>'Factor Calc'!AJ103</f>
        <v>0</v>
      </c>
      <c r="AA125" s="23">
        <f>'Factor Calc'!AK103</f>
        <v>23018.399999999998</v>
      </c>
      <c r="AB125" s="23">
        <f>'Factor Calc'!AL103</f>
        <v>0</v>
      </c>
      <c r="AC125" s="23">
        <f>'Factor Calc'!AM103</f>
        <v>0</v>
      </c>
      <c r="AD125" s="23">
        <f>'Factor Calc'!AN103</f>
        <v>23101.199999999997</v>
      </c>
      <c r="AE125" s="23">
        <f>'Factor Calc'!AO103</f>
        <v>0</v>
      </c>
      <c r="AF125" s="23">
        <f>'Factor Calc'!AP103</f>
        <v>0</v>
      </c>
      <c r="AG125" s="23">
        <f>'Factor Calc'!AQ103</f>
        <v>0</v>
      </c>
      <c r="AH125" s="23">
        <f>'Factor Calc'!AR103</f>
        <v>0</v>
      </c>
      <c r="AI125" s="23"/>
      <c r="AJ125" s="23"/>
      <c r="AK125" s="23"/>
    </row>
    <row r="126" spans="14:37" x14ac:dyDescent="0.2">
      <c r="N126" s="1">
        <f>'Factor Calc'!X104</f>
        <v>-25</v>
      </c>
      <c r="O126" s="23">
        <f>'Factor Calc'!Y104</f>
        <v>20699.999999999996</v>
      </c>
      <c r="P126" s="23">
        <f>'Factor Calc'!Z104</f>
        <v>23459.999999999996</v>
      </c>
      <c r="Q126" s="23">
        <f>'Factor Calc'!AA104</f>
        <v>23459.999999999996</v>
      </c>
      <c r="R126" s="23">
        <f>'Factor Calc'!AB104</f>
        <v>23459.999999999996</v>
      </c>
      <c r="S126" s="23">
        <f>'Factor Calc'!AC104</f>
        <v>41399.999999999993</v>
      </c>
      <c r="T126" s="23">
        <f>'Factor Calc'!AD104</f>
        <v>23459.999999999996</v>
      </c>
      <c r="U126" s="23">
        <f>'Factor Calc'!AE104</f>
        <v>20882.159999999996</v>
      </c>
      <c r="V126" s="23">
        <f>'Factor Calc'!AF104</f>
        <v>0</v>
      </c>
      <c r="W126" s="23">
        <f>'Factor Calc'!AG104</f>
        <v>24343.199999999997</v>
      </c>
      <c r="X126" s="23">
        <f>'Factor Calc'!AH104</f>
        <v>22521.599999999991</v>
      </c>
      <c r="Y126" s="23">
        <f>'Factor Calc'!AI104</f>
        <v>0</v>
      </c>
      <c r="Z126" s="23">
        <f>'Factor Calc'!AJ104</f>
        <v>0</v>
      </c>
      <c r="AA126" s="23">
        <f>'Factor Calc'!AK104</f>
        <v>23018.399999999998</v>
      </c>
      <c r="AB126" s="23">
        <f>'Factor Calc'!AL104</f>
        <v>0</v>
      </c>
      <c r="AC126" s="23">
        <f>'Factor Calc'!AM104</f>
        <v>0</v>
      </c>
      <c r="AD126" s="23">
        <f>'Factor Calc'!AN104</f>
        <v>23101.199999999997</v>
      </c>
      <c r="AE126" s="23">
        <f>'Factor Calc'!AO104</f>
        <v>0</v>
      </c>
      <c r="AF126" s="23">
        <f>'Factor Calc'!AP104</f>
        <v>0</v>
      </c>
      <c r="AG126" s="23">
        <f>'Factor Calc'!AQ104</f>
        <v>0</v>
      </c>
      <c r="AH126" s="23">
        <f>'Factor Calc'!AR104</f>
        <v>0</v>
      </c>
      <c r="AI126" s="23"/>
      <c r="AJ126" s="23"/>
      <c r="AK126" s="23"/>
    </row>
    <row r="127" spans="14:37" x14ac:dyDescent="0.2">
      <c r="N127" s="1">
        <f>'Factor Calc'!X105</f>
        <v>-30</v>
      </c>
      <c r="O127" s="23">
        <f>'Factor Calc'!Y105</f>
        <v>20699.999999999996</v>
      </c>
      <c r="P127" s="23">
        <f>'Factor Calc'!Z105</f>
        <v>23459.999999999996</v>
      </c>
      <c r="Q127" s="23">
        <f>'Factor Calc'!AA105</f>
        <v>23459.999999999996</v>
      </c>
      <c r="R127" s="23">
        <f>'Factor Calc'!AB105</f>
        <v>23459.999999999996</v>
      </c>
      <c r="S127" s="23">
        <f>'Factor Calc'!AC105</f>
        <v>41399.999999999993</v>
      </c>
      <c r="T127" s="23">
        <f>'Factor Calc'!AD105</f>
        <v>23459.999999999996</v>
      </c>
      <c r="U127" s="23">
        <f>'Factor Calc'!AE105</f>
        <v>20882.159999999996</v>
      </c>
      <c r="V127" s="23">
        <f>'Factor Calc'!AF105</f>
        <v>0</v>
      </c>
      <c r="W127" s="23">
        <f>'Factor Calc'!AG105</f>
        <v>24343.199999999997</v>
      </c>
      <c r="X127" s="23">
        <f>'Factor Calc'!AH105</f>
        <v>22521.599999999991</v>
      </c>
      <c r="Y127" s="23">
        <f>'Factor Calc'!AI105</f>
        <v>0</v>
      </c>
      <c r="Z127" s="23">
        <f>'Factor Calc'!AJ105</f>
        <v>0</v>
      </c>
      <c r="AA127" s="23">
        <f>'Factor Calc'!AK105</f>
        <v>23018.399999999998</v>
      </c>
      <c r="AB127" s="23">
        <f>'Factor Calc'!AL105</f>
        <v>0</v>
      </c>
      <c r="AC127" s="23">
        <f>'Factor Calc'!AM105</f>
        <v>0</v>
      </c>
      <c r="AD127" s="23">
        <f>'Factor Calc'!AN105</f>
        <v>23101.199999999997</v>
      </c>
      <c r="AE127" s="23">
        <f>'Factor Calc'!AO105</f>
        <v>0</v>
      </c>
      <c r="AF127" s="23">
        <f>'Factor Calc'!AP105</f>
        <v>0</v>
      </c>
      <c r="AG127" s="23">
        <f>'Factor Calc'!AQ105</f>
        <v>0</v>
      </c>
      <c r="AH127" s="23">
        <f>'Factor Calc'!AR105</f>
        <v>0</v>
      </c>
      <c r="AI127" s="23"/>
      <c r="AJ127" s="23"/>
      <c r="AK127" s="23"/>
    </row>
  </sheetData>
  <customSheetViews>
    <customSheetView guid="{8940C9E8-64A8-AE49-B26E-ED85F945140D}" showPageBreaks="1" fitToPage="1" printArea="1">
      <selection activeCell="N11" sqref="N11"/>
      <pageMargins left="0.7" right="0.7" top="0.75" bottom="0.75" header="0.3" footer="0.3"/>
      <pageSetup scale="75" fitToHeight="3" orientation="portrait" horizontalDpi="4294967292" verticalDpi="4294967292"/>
      <headerFooter>
        <oddFooter>&amp;L&amp;"Calibri,Regular"&amp;K000000MSU Mankato Civil Engineering&amp;C&amp;"Calibri,Regular"&amp;K000000&amp;P of &amp;N&amp;R&amp;"Calibri,Regular"&amp;K000000Salt Brine Blending - Cost Model</oddFooter>
      </headerFooter>
    </customSheetView>
  </customSheetViews>
  <mergeCells count="1">
    <mergeCell ref="J4:L4"/>
  </mergeCells>
  <phoneticPr fontId="8" type="noConversion"/>
  <pageMargins left="0.75" right="0.75" top="1" bottom="1" header="0.5" footer="0.5"/>
  <pageSetup scale="75" fitToHeight="3" orientation="portrait" horizontalDpi="4294967292" verticalDpi="4294967292"/>
  <headerFooter>
    <oddFooter>&amp;L&amp;"Calibri,Regular"&amp;K000000MSU Mankato Civil Engineering&amp;C&amp;"Calibri,Regular"&amp;K000000&amp;P of &amp;N&amp;R&amp;"Calibri,Regular"&amp;K000000Salt Brine Blending - Cost Model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1"/>
  <sheetViews>
    <sheetView topLeftCell="T78" workbookViewId="0">
      <selection activeCell="AE93" sqref="AE93:AR105"/>
    </sheetView>
  </sheetViews>
  <sheetFormatPr defaultColWidth="10.875" defaultRowHeight="12.75" x14ac:dyDescent="0.2"/>
  <cols>
    <col min="1" max="1" width="10.875" style="6"/>
    <col min="2" max="21" width="4.875" style="6" customWidth="1"/>
    <col min="22" max="24" width="10.875" style="6"/>
    <col min="25" max="44" width="4.875" style="6" customWidth="1"/>
    <col min="45" max="16384" width="10.875" style="6"/>
  </cols>
  <sheetData>
    <row r="1" spans="1:44" x14ac:dyDescent="0.2">
      <c r="A1" s="4" t="s">
        <v>0</v>
      </c>
    </row>
    <row r="2" spans="1:44" x14ac:dyDescent="0.2">
      <c r="A2" s="4" t="s">
        <v>2</v>
      </c>
    </row>
    <row r="3" spans="1:44" x14ac:dyDescent="0.2">
      <c r="A3" s="4" t="s">
        <v>1</v>
      </c>
    </row>
    <row r="6" spans="1:44" ht="15.75" x14ac:dyDescent="0.3">
      <c r="A6" s="4"/>
      <c r="B6" s="4" t="s">
        <v>61</v>
      </c>
      <c r="C6" s="5" t="s">
        <v>92</v>
      </c>
      <c r="D6" s="5" t="s">
        <v>92</v>
      </c>
      <c r="E6" s="5" t="s">
        <v>92</v>
      </c>
      <c r="F6" s="5" t="s">
        <v>100</v>
      </c>
      <c r="G6" s="4" t="s">
        <v>62</v>
      </c>
      <c r="H6" s="4" t="s">
        <v>61</v>
      </c>
      <c r="I6" s="5" t="s">
        <v>92</v>
      </c>
      <c r="J6" s="5" t="s">
        <v>92</v>
      </c>
      <c r="K6" s="5" t="s">
        <v>92</v>
      </c>
      <c r="L6" s="5" t="s">
        <v>92</v>
      </c>
      <c r="M6" s="5" t="s">
        <v>92</v>
      </c>
      <c r="N6" s="5" t="s">
        <v>92</v>
      </c>
      <c r="O6" s="5" t="s">
        <v>92</v>
      </c>
      <c r="P6" s="5" t="s">
        <v>100</v>
      </c>
      <c r="Q6" s="5" t="s">
        <v>100</v>
      </c>
      <c r="R6" s="4" t="s">
        <v>62</v>
      </c>
      <c r="S6" s="4" t="s">
        <v>62</v>
      </c>
      <c r="T6" s="4" t="s">
        <v>62</v>
      </c>
      <c r="U6" s="4" t="s">
        <v>62</v>
      </c>
      <c r="X6" s="4"/>
      <c r="Y6" s="4" t="s">
        <v>61</v>
      </c>
      <c r="Z6" s="5" t="s">
        <v>92</v>
      </c>
      <c r="AA6" s="5" t="s">
        <v>92</v>
      </c>
      <c r="AB6" s="5" t="s">
        <v>92</v>
      </c>
      <c r="AC6" s="5" t="s">
        <v>100</v>
      </c>
      <c r="AD6" s="4" t="s">
        <v>62</v>
      </c>
      <c r="AE6" s="4" t="s">
        <v>61</v>
      </c>
      <c r="AF6" s="5" t="s">
        <v>92</v>
      </c>
      <c r="AG6" s="5" t="s">
        <v>92</v>
      </c>
      <c r="AH6" s="5" t="s">
        <v>92</v>
      </c>
      <c r="AI6" s="5" t="s">
        <v>92</v>
      </c>
      <c r="AJ6" s="5" t="s">
        <v>92</v>
      </c>
      <c r="AK6" s="5" t="s">
        <v>92</v>
      </c>
      <c r="AL6" s="5" t="s">
        <v>92</v>
      </c>
      <c r="AM6" s="5" t="s">
        <v>100</v>
      </c>
      <c r="AN6" s="5" t="s">
        <v>100</v>
      </c>
      <c r="AO6" s="4" t="s">
        <v>62</v>
      </c>
      <c r="AP6" s="4" t="s">
        <v>62</v>
      </c>
      <c r="AQ6" s="4" t="s">
        <v>62</v>
      </c>
      <c r="AR6" s="4" t="s">
        <v>62</v>
      </c>
    </row>
    <row r="7" spans="1:44" x14ac:dyDescent="0.2">
      <c r="A7" s="4"/>
      <c r="B7" s="7" t="s">
        <v>90</v>
      </c>
      <c r="C7" s="7" t="s">
        <v>90</v>
      </c>
      <c r="D7" s="7" t="s">
        <v>90</v>
      </c>
      <c r="E7" s="7" t="s">
        <v>90</v>
      </c>
      <c r="F7" s="7" t="s">
        <v>90</v>
      </c>
      <c r="G7" s="7" t="s">
        <v>90</v>
      </c>
      <c r="H7" s="7" t="s">
        <v>133</v>
      </c>
      <c r="I7" s="7" t="s">
        <v>133</v>
      </c>
      <c r="J7" s="7" t="s">
        <v>133</v>
      </c>
      <c r="K7" s="7" t="s">
        <v>133</v>
      </c>
      <c r="L7" s="7" t="s">
        <v>133</v>
      </c>
      <c r="M7" s="7" t="s">
        <v>133</v>
      </c>
      <c r="N7" s="7" t="s">
        <v>133</v>
      </c>
      <c r="O7" s="7" t="s">
        <v>133</v>
      </c>
      <c r="P7" s="7" t="s">
        <v>133</v>
      </c>
      <c r="Q7" s="7" t="s">
        <v>133</v>
      </c>
      <c r="R7" s="7" t="s">
        <v>133</v>
      </c>
      <c r="S7" s="7" t="s">
        <v>133</v>
      </c>
      <c r="T7" s="7" t="s">
        <v>133</v>
      </c>
      <c r="U7" s="7" t="s">
        <v>133</v>
      </c>
      <c r="X7" s="4"/>
      <c r="Y7" s="7" t="s">
        <v>90</v>
      </c>
      <c r="Z7" s="7" t="s">
        <v>90</v>
      </c>
      <c r="AA7" s="7" t="s">
        <v>90</v>
      </c>
      <c r="AB7" s="7" t="s">
        <v>90</v>
      </c>
      <c r="AC7" s="7" t="s">
        <v>90</v>
      </c>
      <c r="AD7" s="7" t="s">
        <v>90</v>
      </c>
      <c r="AE7" s="7" t="s">
        <v>133</v>
      </c>
      <c r="AF7" s="7" t="s">
        <v>133</v>
      </c>
      <c r="AG7" s="7" t="s">
        <v>133</v>
      </c>
      <c r="AH7" s="7" t="s">
        <v>133</v>
      </c>
      <c r="AI7" s="7" t="s">
        <v>133</v>
      </c>
      <c r="AJ7" s="7" t="s">
        <v>133</v>
      </c>
      <c r="AK7" s="7" t="s">
        <v>133</v>
      </c>
      <c r="AL7" s="7" t="s">
        <v>133</v>
      </c>
      <c r="AM7" s="7" t="s">
        <v>133</v>
      </c>
      <c r="AN7" s="7" t="s">
        <v>133</v>
      </c>
      <c r="AO7" s="7" t="s">
        <v>133</v>
      </c>
      <c r="AP7" s="7" t="s">
        <v>133</v>
      </c>
      <c r="AQ7" s="7" t="s">
        <v>133</v>
      </c>
      <c r="AR7" s="7" t="s">
        <v>133</v>
      </c>
    </row>
    <row r="8" spans="1:44" ht="150" customHeight="1" x14ac:dyDescent="0.2">
      <c r="A8" s="7" t="s">
        <v>69</v>
      </c>
      <c r="B8" s="11" t="s">
        <v>70</v>
      </c>
      <c r="C8" s="11" t="s">
        <v>71</v>
      </c>
      <c r="D8" s="11" t="s">
        <v>72</v>
      </c>
      <c r="E8" s="11" t="s">
        <v>73</v>
      </c>
      <c r="F8" s="11" t="s">
        <v>74</v>
      </c>
      <c r="G8" s="11" t="s">
        <v>75</v>
      </c>
      <c r="H8" s="11" t="s">
        <v>76</v>
      </c>
      <c r="I8" s="11" t="s">
        <v>77</v>
      </c>
      <c r="J8" s="11" t="s">
        <v>78</v>
      </c>
      <c r="K8" s="11" t="s">
        <v>79</v>
      </c>
      <c r="L8" s="11" t="s">
        <v>80</v>
      </c>
      <c r="M8" s="11" t="s">
        <v>81</v>
      </c>
      <c r="N8" s="11" t="s">
        <v>82</v>
      </c>
      <c r="O8" s="11" t="s">
        <v>83</v>
      </c>
      <c r="P8" s="11" t="s">
        <v>84</v>
      </c>
      <c r="Q8" s="11" t="s">
        <v>85</v>
      </c>
      <c r="R8" s="11" t="s">
        <v>86</v>
      </c>
      <c r="S8" s="11" t="s">
        <v>87</v>
      </c>
      <c r="T8" s="11" t="s">
        <v>88</v>
      </c>
      <c r="U8" s="11" t="s">
        <v>89</v>
      </c>
      <c r="W8" s="12"/>
      <c r="X8" s="7" t="s">
        <v>69</v>
      </c>
      <c r="Y8" s="11" t="s">
        <v>70</v>
      </c>
      <c r="Z8" s="11" t="s">
        <v>71</v>
      </c>
      <c r="AA8" s="11" t="s">
        <v>72</v>
      </c>
      <c r="AB8" s="11" t="s">
        <v>73</v>
      </c>
      <c r="AC8" s="11" t="s">
        <v>74</v>
      </c>
      <c r="AD8" s="11" t="s">
        <v>75</v>
      </c>
      <c r="AE8" s="11" t="s">
        <v>76</v>
      </c>
      <c r="AF8" s="11" t="s">
        <v>77</v>
      </c>
      <c r="AG8" s="11" t="s">
        <v>78</v>
      </c>
      <c r="AH8" s="11" t="s">
        <v>79</v>
      </c>
      <c r="AI8" s="11" t="s">
        <v>80</v>
      </c>
      <c r="AJ8" s="11" t="s">
        <v>81</v>
      </c>
      <c r="AK8" s="11" t="s">
        <v>82</v>
      </c>
      <c r="AL8" s="11" t="s">
        <v>83</v>
      </c>
      <c r="AM8" s="11" t="s">
        <v>84</v>
      </c>
      <c r="AN8" s="11" t="s">
        <v>85</v>
      </c>
      <c r="AO8" s="11" t="s">
        <v>86</v>
      </c>
      <c r="AP8" s="11" t="s">
        <v>87</v>
      </c>
      <c r="AQ8" s="11" t="s">
        <v>88</v>
      </c>
      <c r="AR8" s="11" t="s">
        <v>89</v>
      </c>
    </row>
    <row r="9" spans="1:44" x14ac:dyDescent="0.2">
      <c r="A9" s="13">
        <v>30</v>
      </c>
      <c r="B9" s="13">
        <v>10</v>
      </c>
      <c r="C9" s="13">
        <v>11.5</v>
      </c>
      <c r="D9" s="13">
        <v>11.5</v>
      </c>
      <c r="E9" s="13">
        <v>10.8</v>
      </c>
      <c r="F9" s="13">
        <v>7.5</v>
      </c>
      <c r="G9" s="13">
        <v>9.9</v>
      </c>
      <c r="H9" s="13">
        <v>3.9</v>
      </c>
      <c r="I9" s="13">
        <v>6.4</v>
      </c>
      <c r="J9" s="13">
        <v>3.6</v>
      </c>
      <c r="K9" s="13">
        <v>7.2</v>
      </c>
      <c r="L9" s="13">
        <v>4.8</v>
      </c>
      <c r="M9" s="13">
        <v>5.0999999999999996</v>
      </c>
      <c r="N9" s="13">
        <v>4.5</v>
      </c>
      <c r="O9" s="13">
        <v>5</v>
      </c>
      <c r="P9" s="13">
        <v>6.1</v>
      </c>
      <c r="Q9" s="13">
        <v>5.4</v>
      </c>
      <c r="R9" s="13">
        <v>3.5</v>
      </c>
      <c r="S9" s="13">
        <v>4</v>
      </c>
      <c r="T9" s="13">
        <v>2.7</v>
      </c>
      <c r="U9" s="13">
        <v>12.7</v>
      </c>
      <c r="X9" s="13">
        <v>30</v>
      </c>
      <c r="Y9" s="17">
        <f t="shared" ref="Y9:Y21" si="0">B$26/B9*B$23*B$24*B$25/2000</f>
        <v>20.7</v>
      </c>
      <c r="Z9" s="17">
        <f t="shared" ref="Z9:Z21" si="1">C$26/C9*C$23*C$24*C$25/2000</f>
        <v>20.399999999999995</v>
      </c>
      <c r="AA9" s="17">
        <f t="shared" ref="AA9:AA21" si="2">D$26/D9*D$23*D$24*D$25/2000</f>
        <v>20.399999999999995</v>
      </c>
      <c r="AB9" s="17">
        <f t="shared" ref="AB9:AB21" si="3">E$26/E9*E$23*E$24*E$25/2000</f>
        <v>21.722222222222218</v>
      </c>
      <c r="AC9" s="17">
        <f t="shared" ref="AC9:AC21" si="4">F$26/F9*F$23*F$24*F$25/2000</f>
        <v>55.2</v>
      </c>
      <c r="AD9" s="17">
        <f t="shared" ref="AD9:AD21" si="5">G$26/G9*G$23*G$24*G$25/2000</f>
        <v>23.696969696969692</v>
      </c>
      <c r="AE9" s="17">
        <f>$B$26/$B9*H$23*H$24*($B$25+H$28*H$29)/2000</f>
        <v>20.882159999999999</v>
      </c>
      <c r="AF9" s="17">
        <f t="shared" ref="AF9:AR9" si="6">$B$26/$B9*I$23*I$24*($B$25+I$28*I$29)/2000</f>
        <v>0</v>
      </c>
      <c r="AG9" s="17">
        <f t="shared" si="6"/>
        <v>24.3432</v>
      </c>
      <c r="AH9" s="17">
        <f t="shared" si="6"/>
        <v>22.521599999999999</v>
      </c>
      <c r="AI9" s="17">
        <f t="shared" si="6"/>
        <v>0</v>
      </c>
      <c r="AJ9" s="17">
        <f t="shared" si="6"/>
        <v>0</v>
      </c>
      <c r="AK9" s="17">
        <f t="shared" si="6"/>
        <v>23.0184</v>
      </c>
      <c r="AL9" s="17">
        <f t="shared" si="6"/>
        <v>0</v>
      </c>
      <c r="AM9" s="17">
        <f t="shared" si="6"/>
        <v>0</v>
      </c>
      <c r="AN9" s="17">
        <f t="shared" si="6"/>
        <v>23.101200000000002</v>
      </c>
      <c r="AO9" s="17">
        <f t="shared" si="6"/>
        <v>0</v>
      </c>
      <c r="AP9" s="17">
        <f t="shared" si="6"/>
        <v>0</v>
      </c>
      <c r="AQ9" s="17">
        <f t="shared" si="6"/>
        <v>0</v>
      </c>
      <c r="AR9" s="17">
        <f t="shared" si="6"/>
        <v>0</v>
      </c>
    </row>
    <row r="10" spans="1:44" x14ac:dyDescent="0.2">
      <c r="A10" s="13">
        <f>A9-5</f>
        <v>25</v>
      </c>
      <c r="B10" s="13">
        <v>8</v>
      </c>
      <c r="C10" s="13">
        <v>6.5</v>
      </c>
      <c r="D10" s="13">
        <v>6.9</v>
      </c>
      <c r="E10" s="13">
        <v>8.6999999999999993</v>
      </c>
      <c r="F10" s="13">
        <v>6.6</v>
      </c>
      <c r="G10" s="13">
        <v>8.1999999999999993</v>
      </c>
      <c r="H10" s="13">
        <v>2.8</v>
      </c>
      <c r="I10" s="13">
        <v>5.2</v>
      </c>
      <c r="J10" s="13">
        <v>2.9</v>
      </c>
      <c r="K10" s="13">
        <v>5.0999999999999996</v>
      </c>
      <c r="L10" s="13">
        <v>4</v>
      </c>
      <c r="M10" s="13">
        <v>3.6</v>
      </c>
      <c r="N10" s="13">
        <v>3.3</v>
      </c>
      <c r="O10" s="13">
        <v>3.5</v>
      </c>
      <c r="P10" s="13">
        <v>4.5999999999999996</v>
      </c>
      <c r="Q10" s="13">
        <v>2.6</v>
      </c>
      <c r="R10" s="13">
        <v>2.2000000000000002</v>
      </c>
      <c r="S10" s="13">
        <v>2.1</v>
      </c>
      <c r="T10" s="13">
        <v>1.3</v>
      </c>
      <c r="U10" s="13">
        <v>5.8</v>
      </c>
      <c r="X10" s="13">
        <f>X9-5</f>
        <v>25</v>
      </c>
      <c r="Y10" s="17">
        <f t="shared" si="0"/>
        <v>25.875</v>
      </c>
      <c r="Z10" s="17">
        <f t="shared" si="1"/>
        <v>36.092307692307685</v>
      </c>
      <c r="AA10" s="17">
        <f t="shared" si="2"/>
        <v>34</v>
      </c>
      <c r="AB10" s="17">
        <f t="shared" si="3"/>
        <v>26.965517241379313</v>
      </c>
      <c r="AC10" s="17">
        <f t="shared" si="4"/>
        <v>62.72727272727272</v>
      </c>
      <c r="AD10" s="17">
        <f t="shared" si="5"/>
        <v>28.609756097560979</v>
      </c>
      <c r="AE10" s="17">
        <f t="shared" ref="AE10:AE21" si="7">$B$26/$B10*H$23*H$24*($B$25+H$28*H$29)/2000</f>
        <v>26.102699999999999</v>
      </c>
      <c r="AF10" s="17">
        <f t="shared" ref="AF10:AF21" si="8">$B$26/$B10*I$23*I$24*($B$25+I$28*I$29)/2000</f>
        <v>0</v>
      </c>
      <c r="AG10" s="17">
        <f t="shared" ref="AG10:AG21" si="9">$B$26/$B10*J$23*J$24*($B$25+J$28*J$29)/2000</f>
        <v>30.428999999999998</v>
      </c>
      <c r="AH10" s="17">
        <f t="shared" ref="AH10:AH21" si="10">$B$26/$B10*K$23*K$24*($B$25+K$28*K$29)/2000</f>
        <v>28.151999999999997</v>
      </c>
      <c r="AI10" s="17">
        <f t="shared" ref="AI10:AI21" si="11">$B$26/$B10*L$23*L$24*($B$25+L$28*L$29)/2000</f>
        <v>0</v>
      </c>
      <c r="AJ10" s="17">
        <f t="shared" ref="AJ10:AJ21" si="12">$B$26/$B10*M$23*M$24*($B$25+M$28*M$29)/2000</f>
        <v>0</v>
      </c>
      <c r="AK10" s="17">
        <f t="shared" ref="AK10:AK21" si="13">$B$26/$B10*N$23*N$24*($B$25+N$28*N$29)/2000</f>
        <v>28.773000000000003</v>
      </c>
      <c r="AL10" s="17">
        <f t="shared" ref="AL10:AL21" si="14">$B$26/$B10*O$23*O$24*($B$25+O$28*O$29)/2000</f>
        <v>0</v>
      </c>
      <c r="AM10" s="17">
        <f t="shared" ref="AM10:AM21" si="15">$B$26/$B10*P$23*P$24*($B$25+P$28*P$29)/2000</f>
        <v>0</v>
      </c>
      <c r="AN10" s="17">
        <f t="shared" ref="AN10:AN21" si="16">$B$26/$B10*Q$23*Q$24*($B$25+Q$28*Q$29)/2000</f>
        <v>28.8765</v>
      </c>
      <c r="AO10" s="17">
        <f t="shared" ref="AO10:AO21" si="17">$B$26/$B10*R$23*R$24*($B$25+R$28*R$29)/2000</f>
        <v>0</v>
      </c>
      <c r="AP10" s="17">
        <f t="shared" ref="AP10:AP21" si="18">$B$26/$B10*S$23*S$24*($B$25+S$28*S$29)/2000</f>
        <v>0</v>
      </c>
      <c r="AQ10" s="17">
        <f t="shared" ref="AQ10:AQ21" si="19">$B$26/$B10*T$23*T$24*($B$25+T$28*T$29)/2000</f>
        <v>0</v>
      </c>
      <c r="AR10" s="17">
        <f t="shared" ref="AR10:AR21" si="20">$B$26/$B10*U$23*U$24*($B$25+U$28*U$29)/2000</f>
        <v>0</v>
      </c>
    </row>
    <row r="11" spans="1:44" x14ac:dyDescent="0.2">
      <c r="A11" s="13">
        <f t="shared" ref="A11:A21" si="21">A10-5</f>
        <v>20</v>
      </c>
      <c r="B11" s="13">
        <v>5.8</v>
      </c>
      <c r="C11" s="13">
        <v>4.5999999999999996</v>
      </c>
      <c r="D11" s="13">
        <v>5.2</v>
      </c>
      <c r="E11" s="13">
        <v>6.9</v>
      </c>
      <c r="F11" s="13">
        <v>5.7</v>
      </c>
      <c r="G11" s="13">
        <v>7</v>
      </c>
      <c r="H11" s="13">
        <v>2.1</v>
      </c>
      <c r="I11" s="13">
        <v>4.2</v>
      </c>
      <c r="J11" s="13">
        <v>2.2000000000000002</v>
      </c>
      <c r="K11" s="13">
        <v>3.7</v>
      </c>
      <c r="L11" s="13">
        <v>3.2</v>
      </c>
      <c r="M11" s="13">
        <v>3.2</v>
      </c>
      <c r="N11" s="13">
        <v>2.4</v>
      </c>
      <c r="O11" s="13">
        <v>2.8</v>
      </c>
      <c r="P11" s="13">
        <v>3.5</v>
      </c>
      <c r="Q11" s="13">
        <v>2</v>
      </c>
      <c r="R11" s="13">
        <v>2.2000000000000002</v>
      </c>
      <c r="S11" s="13">
        <v>2</v>
      </c>
      <c r="T11" s="13">
        <v>1.2</v>
      </c>
      <c r="U11" s="13">
        <v>4.5</v>
      </c>
      <c r="X11" s="13">
        <f t="shared" ref="X11:X21" si="22">X10-5</f>
        <v>20</v>
      </c>
      <c r="Y11" s="17">
        <f t="shared" si="0"/>
        <v>35.689655172413786</v>
      </c>
      <c r="Z11" s="17">
        <f t="shared" si="1"/>
        <v>51</v>
      </c>
      <c r="AA11" s="17">
        <f t="shared" si="2"/>
        <v>45.115384615384613</v>
      </c>
      <c r="AB11" s="17">
        <f t="shared" si="3"/>
        <v>34</v>
      </c>
      <c r="AC11" s="17">
        <f t="shared" si="4"/>
        <v>72.631578947368411</v>
      </c>
      <c r="AD11" s="17">
        <f t="shared" si="5"/>
        <v>33.514285714285712</v>
      </c>
      <c r="AE11" s="17">
        <f t="shared" si="7"/>
        <v>36.00372413793103</v>
      </c>
      <c r="AF11" s="17">
        <f t="shared" si="8"/>
        <v>0</v>
      </c>
      <c r="AG11" s="17">
        <f t="shared" si="9"/>
        <v>41.971034482758618</v>
      </c>
      <c r="AH11" s="17">
        <f t="shared" si="10"/>
        <v>38.830344827586202</v>
      </c>
      <c r="AI11" s="17">
        <f t="shared" si="11"/>
        <v>0</v>
      </c>
      <c r="AJ11" s="17">
        <f t="shared" si="12"/>
        <v>0</v>
      </c>
      <c r="AK11" s="17">
        <f t="shared" si="13"/>
        <v>39.686896551724139</v>
      </c>
      <c r="AL11" s="17">
        <f t="shared" si="14"/>
        <v>0</v>
      </c>
      <c r="AM11" s="17">
        <f t="shared" si="15"/>
        <v>0</v>
      </c>
      <c r="AN11" s="17">
        <f t="shared" si="16"/>
        <v>39.829655172413787</v>
      </c>
      <c r="AO11" s="17">
        <f t="shared" si="17"/>
        <v>0</v>
      </c>
      <c r="AP11" s="17">
        <f t="shared" si="18"/>
        <v>0</v>
      </c>
      <c r="AQ11" s="17">
        <f t="shared" si="19"/>
        <v>0</v>
      </c>
      <c r="AR11" s="17">
        <f t="shared" si="20"/>
        <v>0</v>
      </c>
    </row>
    <row r="12" spans="1:44" x14ac:dyDescent="0.2">
      <c r="A12" s="13">
        <f t="shared" si="21"/>
        <v>15</v>
      </c>
      <c r="B12" s="13">
        <v>3.9</v>
      </c>
      <c r="C12" s="13">
        <v>3.6</v>
      </c>
      <c r="D12" s="13">
        <v>4.2</v>
      </c>
      <c r="E12" s="13">
        <v>5.4</v>
      </c>
      <c r="F12" s="13">
        <v>4.5</v>
      </c>
      <c r="G12" s="13">
        <v>5</v>
      </c>
      <c r="H12" s="13">
        <v>1.6</v>
      </c>
      <c r="I12" s="13">
        <v>3.1</v>
      </c>
      <c r="J12" s="13">
        <v>1.9</v>
      </c>
      <c r="K12" s="13">
        <v>2.8</v>
      </c>
      <c r="L12" s="13">
        <v>3</v>
      </c>
      <c r="M12" s="13">
        <v>2.7</v>
      </c>
      <c r="N12" s="13">
        <v>1.6</v>
      </c>
      <c r="O12" s="13">
        <v>2.2999999999999998</v>
      </c>
      <c r="P12" s="13">
        <v>2.7</v>
      </c>
      <c r="Q12" s="13">
        <v>2.1</v>
      </c>
      <c r="R12" s="13">
        <v>1.6</v>
      </c>
      <c r="S12" s="13">
        <v>1.2</v>
      </c>
      <c r="T12" s="13">
        <v>1</v>
      </c>
      <c r="U12" s="13">
        <v>4.2</v>
      </c>
      <c r="X12" s="13">
        <f t="shared" si="22"/>
        <v>15</v>
      </c>
      <c r="Y12" s="17">
        <f t="shared" si="0"/>
        <v>53.07692307692308</v>
      </c>
      <c r="Z12" s="17">
        <f t="shared" si="1"/>
        <v>65.166666666666657</v>
      </c>
      <c r="AA12" s="17">
        <f t="shared" si="2"/>
        <v>55.857142857142854</v>
      </c>
      <c r="AB12" s="17">
        <f t="shared" si="3"/>
        <v>43.444444444444436</v>
      </c>
      <c r="AC12" s="17">
        <f t="shared" si="4"/>
        <v>91.999999999999986</v>
      </c>
      <c r="AD12" s="17">
        <f t="shared" si="5"/>
        <v>46.92</v>
      </c>
      <c r="AE12" s="17">
        <f t="shared" si="7"/>
        <v>53.543999999999997</v>
      </c>
      <c r="AF12" s="17">
        <f t="shared" si="8"/>
        <v>0</v>
      </c>
      <c r="AG12" s="17">
        <f t="shared" si="9"/>
        <v>62.41846153846155</v>
      </c>
      <c r="AH12" s="17">
        <f t="shared" si="10"/>
        <v>57.747692307692304</v>
      </c>
      <c r="AI12" s="17">
        <f t="shared" si="11"/>
        <v>0</v>
      </c>
      <c r="AJ12" s="17">
        <f t="shared" si="12"/>
        <v>0</v>
      </c>
      <c r="AK12" s="17">
        <f t="shared" si="13"/>
        <v>59.021538461538469</v>
      </c>
      <c r="AL12" s="17">
        <f t="shared" si="14"/>
        <v>0</v>
      </c>
      <c r="AM12" s="17">
        <f t="shared" si="15"/>
        <v>0</v>
      </c>
      <c r="AN12" s="17">
        <f t="shared" si="16"/>
        <v>59.233846153846159</v>
      </c>
      <c r="AO12" s="17">
        <f t="shared" si="17"/>
        <v>0</v>
      </c>
      <c r="AP12" s="17">
        <f t="shared" si="18"/>
        <v>0</v>
      </c>
      <c r="AQ12" s="17">
        <f t="shared" si="19"/>
        <v>0</v>
      </c>
      <c r="AR12" s="17">
        <f t="shared" si="20"/>
        <v>0</v>
      </c>
    </row>
    <row r="13" spans="1:44" x14ac:dyDescent="0.2">
      <c r="A13" s="13">
        <f t="shared" si="21"/>
        <v>10</v>
      </c>
      <c r="B13" s="13">
        <v>2</v>
      </c>
      <c r="C13" s="13">
        <v>3.2</v>
      </c>
      <c r="D13" s="13">
        <v>2.2999999999999998</v>
      </c>
      <c r="E13" s="13">
        <v>3.1</v>
      </c>
      <c r="F13" s="13">
        <v>2.4</v>
      </c>
      <c r="G13" s="13">
        <v>2.4</v>
      </c>
      <c r="H13" s="13">
        <v>1.2</v>
      </c>
      <c r="I13" s="13">
        <v>2</v>
      </c>
      <c r="J13" s="13">
        <v>1.4</v>
      </c>
      <c r="K13" s="13">
        <v>2</v>
      </c>
      <c r="L13" s="13">
        <v>2.2999999999999998</v>
      </c>
      <c r="M13" s="13">
        <v>2.1</v>
      </c>
      <c r="N13" s="13">
        <v>1.7</v>
      </c>
      <c r="O13" s="13">
        <v>1.9</v>
      </c>
      <c r="P13" s="13">
        <v>1.9</v>
      </c>
      <c r="Q13" s="13">
        <v>2.2000000000000002</v>
      </c>
      <c r="R13" s="13">
        <v>1.5</v>
      </c>
      <c r="S13" s="13">
        <v>1.4</v>
      </c>
      <c r="T13" s="13">
        <v>0.8</v>
      </c>
      <c r="U13" s="13">
        <v>4</v>
      </c>
      <c r="X13" s="13">
        <f t="shared" si="22"/>
        <v>10</v>
      </c>
      <c r="Y13" s="17">
        <f t="shared" si="0"/>
        <v>103.5</v>
      </c>
      <c r="Z13" s="17">
        <f t="shared" si="1"/>
        <v>73.312499999999986</v>
      </c>
      <c r="AA13" s="17">
        <f t="shared" si="2"/>
        <v>102</v>
      </c>
      <c r="AB13" s="17">
        <f t="shared" si="3"/>
        <v>75.67741935483869</v>
      </c>
      <c r="AC13" s="17">
        <f t="shared" si="4"/>
        <v>172.5</v>
      </c>
      <c r="AD13" s="17">
        <f t="shared" si="5"/>
        <v>97.75</v>
      </c>
      <c r="AE13" s="17">
        <f t="shared" si="7"/>
        <v>104.41079999999999</v>
      </c>
      <c r="AF13" s="17">
        <f t="shared" si="8"/>
        <v>0</v>
      </c>
      <c r="AG13" s="17">
        <f t="shared" si="9"/>
        <v>121.71599999999999</v>
      </c>
      <c r="AH13" s="17">
        <f t="shared" si="10"/>
        <v>112.60799999999999</v>
      </c>
      <c r="AI13" s="17">
        <f t="shared" si="11"/>
        <v>0</v>
      </c>
      <c r="AJ13" s="17">
        <f t="shared" si="12"/>
        <v>0</v>
      </c>
      <c r="AK13" s="17">
        <f t="shared" si="13"/>
        <v>115.09200000000001</v>
      </c>
      <c r="AL13" s="17">
        <f t="shared" si="14"/>
        <v>0</v>
      </c>
      <c r="AM13" s="17">
        <f t="shared" si="15"/>
        <v>0</v>
      </c>
      <c r="AN13" s="17">
        <f t="shared" si="16"/>
        <v>115.506</v>
      </c>
      <c r="AO13" s="17">
        <f t="shared" si="17"/>
        <v>0</v>
      </c>
      <c r="AP13" s="17">
        <f t="shared" si="18"/>
        <v>0</v>
      </c>
      <c r="AQ13" s="17">
        <f t="shared" si="19"/>
        <v>0</v>
      </c>
      <c r="AR13" s="17">
        <f t="shared" si="20"/>
        <v>0</v>
      </c>
    </row>
    <row r="14" spans="1:44" x14ac:dyDescent="0.2">
      <c r="A14" s="13">
        <f t="shared" si="21"/>
        <v>5</v>
      </c>
      <c r="B14" s="13">
        <v>3.4</v>
      </c>
      <c r="C14" s="13">
        <v>3</v>
      </c>
      <c r="D14" s="13">
        <v>3.2</v>
      </c>
      <c r="E14" s="13">
        <v>4.3</v>
      </c>
      <c r="F14" s="13">
        <v>2.2000000000000002</v>
      </c>
      <c r="G14" s="13">
        <v>2</v>
      </c>
      <c r="H14" s="13">
        <v>1.5</v>
      </c>
      <c r="I14" s="13">
        <v>2.8</v>
      </c>
      <c r="J14" s="13">
        <v>1</v>
      </c>
      <c r="K14" s="13">
        <v>1.4</v>
      </c>
      <c r="L14" s="13">
        <v>1.4</v>
      </c>
      <c r="M14" s="13">
        <v>3.9</v>
      </c>
      <c r="N14" s="13">
        <v>1.8</v>
      </c>
      <c r="O14" s="13">
        <v>1.3</v>
      </c>
      <c r="P14" s="13">
        <v>1.2</v>
      </c>
      <c r="Q14" s="13">
        <v>1.3</v>
      </c>
      <c r="R14" s="13">
        <v>1.5</v>
      </c>
      <c r="S14" s="13">
        <v>1.5</v>
      </c>
      <c r="T14" s="13">
        <v>0.3</v>
      </c>
      <c r="U14" s="13">
        <v>3.8</v>
      </c>
      <c r="X14" s="13">
        <f t="shared" si="22"/>
        <v>5</v>
      </c>
      <c r="Y14" s="17">
        <f t="shared" si="0"/>
        <v>60.882352941176464</v>
      </c>
      <c r="Z14" s="17">
        <f t="shared" si="1"/>
        <v>78.199999999999989</v>
      </c>
      <c r="AA14" s="17">
        <f t="shared" si="2"/>
        <v>73.312499999999986</v>
      </c>
      <c r="AB14" s="17">
        <f t="shared" si="3"/>
        <v>54.558139534883708</v>
      </c>
      <c r="AC14" s="17">
        <f t="shared" si="4"/>
        <v>188.18181818181816</v>
      </c>
      <c r="AD14" s="17">
        <f t="shared" si="5"/>
        <v>117.3</v>
      </c>
      <c r="AE14" s="17">
        <f t="shared" si="7"/>
        <v>61.418117647058814</v>
      </c>
      <c r="AF14" s="17">
        <f t="shared" si="8"/>
        <v>0</v>
      </c>
      <c r="AG14" s="17">
        <f t="shared" si="9"/>
        <v>71.597647058823526</v>
      </c>
      <c r="AH14" s="17">
        <f t="shared" si="10"/>
        <v>66.239999999999981</v>
      </c>
      <c r="AI14" s="17">
        <f t="shared" si="11"/>
        <v>0</v>
      </c>
      <c r="AJ14" s="17">
        <f t="shared" si="12"/>
        <v>0</v>
      </c>
      <c r="AK14" s="17">
        <f t="shared" si="13"/>
        <v>67.701176470588223</v>
      </c>
      <c r="AL14" s="17">
        <f t="shared" si="14"/>
        <v>0</v>
      </c>
      <c r="AM14" s="17">
        <f t="shared" si="15"/>
        <v>0</v>
      </c>
      <c r="AN14" s="17">
        <f t="shared" si="16"/>
        <v>67.944705882352935</v>
      </c>
      <c r="AO14" s="17">
        <f t="shared" si="17"/>
        <v>0</v>
      </c>
      <c r="AP14" s="17">
        <f t="shared" si="18"/>
        <v>0</v>
      </c>
      <c r="AQ14" s="17">
        <f t="shared" si="19"/>
        <v>0</v>
      </c>
      <c r="AR14" s="17">
        <f t="shared" si="20"/>
        <v>0</v>
      </c>
    </row>
    <row r="15" spans="1:44" x14ac:dyDescent="0.2">
      <c r="A15" s="13">
        <f t="shared" si="21"/>
        <v>0</v>
      </c>
      <c r="B15" s="13">
        <v>0.01</v>
      </c>
      <c r="C15" s="13">
        <v>2</v>
      </c>
      <c r="D15" s="13">
        <v>2</v>
      </c>
      <c r="E15" s="13">
        <v>0.01</v>
      </c>
      <c r="F15" s="13">
        <v>0.01</v>
      </c>
      <c r="G15" s="13">
        <v>0.01</v>
      </c>
      <c r="H15" s="13">
        <v>0.01</v>
      </c>
      <c r="I15" s="13">
        <v>2.2999999999999998</v>
      </c>
      <c r="J15" s="13">
        <v>1</v>
      </c>
      <c r="K15" s="13">
        <v>1.7</v>
      </c>
      <c r="L15" s="13">
        <v>1.3</v>
      </c>
      <c r="M15" s="13">
        <v>2</v>
      </c>
      <c r="N15" s="13">
        <v>1.5</v>
      </c>
      <c r="O15" s="13">
        <v>1.3</v>
      </c>
      <c r="P15" s="13">
        <v>0.01</v>
      </c>
      <c r="Q15" s="13">
        <v>1.7</v>
      </c>
      <c r="R15" s="13">
        <v>0.01</v>
      </c>
      <c r="S15" s="13">
        <v>1.6</v>
      </c>
      <c r="T15" s="13">
        <v>0.01</v>
      </c>
      <c r="U15" s="13">
        <v>0.01</v>
      </c>
      <c r="X15" s="13">
        <f t="shared" si="22"/>
        <v>0</v>
      </c>
      <c r="Y15" s="17">
        <f t="shared" si="0"/>
        <v>20699.999999999996</v>
      </c>
      <c r="Z15" s="17">
        <f t="shared" si="1"/>
        <v>117.3</v>
      </c>
      <c r="AA15" s="17">
        <f t="shared" si="2"/>
        <v>117.3</v>
      </c>
      <c r="AB15" s="17">
        <f t="shared" si="3"/>
        <v>23459.999999999996</v>
      </c>
      <c r="AC15" s="17">
        <f t="shared" si="4"/>
        <v>41399.999999999993</v>
      </c>
      <c r="AD15" s="17">
        <f t="shared" si="5"/>
        <v>23459.999999999996</v>
      </c>
      <c r="AE15" s="17">
        <f t="shared" si="7"/>
        <v>20882.159999999996</v>
      </c>
      <c r="AF15" s="17">
        <f t="shared" si="8"/>
        <v>0</v>
      </c>
      <c r="AG15" s="17">
        <f t="shared" si="9"/>
        <v>24343.199999999997</v>
      </c>
      <c r="AH15" s="17">
        <f t="shared" si="10"/>
        <v>22521.599999999991</v>
      </c>
      <c r="AI15" s="17">
        <f t="shared" si="11"/>
        <v>0</v>
      </c>
      <c r="AJ15" s="17">
        <f t="shared" si="12"/>
        <v>0</v>
      </c>
      <c r="AK15" s="17">
        <f t="shared" si="13"/>
        <v>23018.399999999998</v>
      </c>
      <c r="AL15" s="17">
        <f t="shared" si="14"/>
        <v>0</v>
      </c>
      <c r="AM15" s="17">
        <f t="shared" si="15"/>
        <v>0</v>
      </c>
      <c r="AN15" s="17">
        <f t="shared" si="16"/>
        <v>23101.199999999997</v>
      </c>
      <c r="AO15" s="17">
        <f t="shared" si="17"/>
        <v>0</v>
      </c>
      <c r="AP15" s="17">
        <f t="shared" si="18"/>
        <v>0</v>
      </c>
      <c r="AQ15" s="17">
        <f t="shared" si="19"/>
        <v>0</v>
      </c>
      <c r="AR15" s="17">
        <f t="shared" si="20"/>
        <v>0</v>
      </c>
    </row>
    <row r="16" spans="1:44" x14ac:dyDescent="0.2">
      <c r="A16" s="13">
        <f t="shared" si="21"/>
        <v>-5</v>
      </c>
      <c r="B16" s="13">
        <v>0.01</v>
      </c>
      <c r="C16" s="13">
        <v>0.4</v>
      </c>
      <c r="D16" s="13">
        <v>0.3</v>
      </c>
      <c r="E16" s="13">
        <v>0.01</v>
      </c>
      <c r="F16" s="13">
        <v>0.01</v>
      </c>
      <c r="G16" s="13">
        <v>0.01</v>
      </c>
      <c r="H16" s="13">
        <v>0.01</v>
      </c>
      <c r="I16" s="13">
        <v>1.8</v>
      </c>
      <c r="J16" s="13">
        <v>1</v>
      </c>
      <c r="K16" s="13">
        <v>1.7</v>
      </c>
      <c r="L16" s="13">
        <v>1.3</v>
      </c>
      <c r="M16" s="13">
        <v>1.8</v>
      </c>
      <c r="N16" s="13">
        <v>1.2</v>
      </c>
      <c r="O16" s="13">
        <v>1.3</v>
      </c>
      <c r="P16" s="13">
        <v>0.01</v>
      </c>
      <c r="Q16" s="13">
        <v>1.3</v>
      </c>
      <c r="R16" s="13">
        <v>0.01</v>
      </c>
      <c r="S16" s="13">
        <v>0.3</v>
      </c>
      <c r="T16" s="13">
        <v>0.01</v>
      </c>
      <c r="U16" s="13">
        <v>0.01</v>
      </c>
      <c r="X16" s="13">
        <f t="shared" si="22"/>
        <v>-5</v>
      </c>
      <c r="Y16" s="17">
        <f t="shared" si="0"/>
        <v>20699.999999999996</v>
      </c>
      <c r="Z16" s="17">
        <f t="shared" si="1"/>
        <v>586.49999999999989</v>
      </c>
      <c r="AA16" s="17">
        <f t="shared" si="2"/>
        <v>782</v>
      </c>
      <c r="AB16" s="17">
        <f t="shared" si="3"/>
        <v>23459.999999999996</v>
      </c>
      <c r="AC16" s="17">
        <f t="shared" si="4"/>
        <v>41399.999999999993</v>
      </c>
      <c r="AD16" s="17">
        <f t="shared" si="5"/>
        <v>23459.999999999996</v>
      </c>
      <c r="AE16" s="17">
        <f t="shared" si="7"/>
        <v>20882.159999999996</v>
      </c>
      <c r="AF16" s="17">
        <f t="shared" si="8"/>
        <v>0</v>
      </c>
      <c r="AG16" s="17">
        <f t="shared" si="9"/>
        <v>24343.199999999997</v>
      </c>
      <c r="AH16" s="17">
        <f t="shared" si="10"/>
        <v>22521.599999999991</v>
      </c>
      <c r="AI16" s="17">
        <f t="shared" si="11"/>
        <v>0</v>
      </c>
      <c r="AJ16" s="17">
        <f t="shared" si="12"/>
        <v>0</v>
      </c>
      <c r="AK16" s="17">
        <f t="shared" si="13"/>
        <v>23018.399999999998</v>
      </c>
      <c r="AL16" s="17">
        <f t="shared" si="14"/>
        <v>0</v>
      </c>
      <c r="AM16" s="17">
        <f t="shared" si="15"/>
        <v>0</v>
      </c>
      <c r="AN16" s="17">
        <f t="shared" si="16"/>
        <v>23101.199999999997</v>
      </c>
      <c r="AO16" s="17">
        <f t="shared" si="17"/>
        <v>0</v>
      </c>
      <c r="AP16" s="17">
        <f t="shared" si="18"/>
        <v>0</v>
      </c>
      <c r="AQ16" s="17">
        <f t="shared" si="19"/>
        <v>0</v>
      </c>
      <c r="AR16" s="17">
        <f t="shared" si="20"/>
        <v>0</v>
      </c>
    </row>
    <row r="17" spans="1:44" x14ac:dyDescent="0.2">
      <c r="A17" s="13">
        <f t="shared" si="21"/>
        <v>-10</v>
      </c>
      <c r="B17" s="13">
        <v>0.01</v>
      </c>
      <c r="C17" s="13">
        <v>0.01</v>
      </c>
      <c r="D17" s="13">
        <v>0.01</v>
      </c>
      <c r="E17" s="13">
        <v>0.01</v>
      </c>
      <c r="F17" s="13">
        <v>0.01</v>
      </c>
      <c r="G17" s="13">
        <v>0.01</v>
      </c>
      <c r="H17" s="13">
        <v>0.01</v>
      </c>
      <c r="I17" s="13">
        <v>1.8</v>
      </c>
      <c r="J17" s="13">
        <v>1</v>
      </c>
      <c r="K17" s="13">
        <v>1.7</v>
      </c>
      <c r="L17" s="13">
        <v>1.3</v>
      </c>
      <c r="M17" s="13">
        <v>1.6</v>
      </c>
      <c r="N17" s="13">
        <v>0.8</v>
      </c>
      <c r="O17" s="13">
        <v>1.3</v>
      </c>
      <c r="P17" s="13">
        <v>0.01</v>
      </c>
      <c r="Q17" s="13">
        <v>1.8</v>
      </c>
      <c r="R17" s="13">
        <v>0.01</v>
      </c>
      <c r="S17" s="13">
        <v>0.8</v>
      </c>
      <c r="T17" s="13">
        <v>0.01</v>
      </c>
      <c r="U17" s="13">
        <v>0.01</v>
      </c>
      <c r="X17" s="13">
        <f t="shared" si="22"/>
        <v>-10</v>
      </c>
      <c r="Y17" s="17">
        <f t="shared" si="0"/>
        <v>20699.999999999996</v>
      </c>
      <c r="Z17" s="17">
        <f t="shared" si="1"/>
        <v>23459.999999999996</v>
      </c>
      <c r="AA17" s="17">
        <f t="shared" si="2"/>
        <v>23459.999999999996</v>
      </c>
      <c r="AB17" s="17">
        <f t="shared" si="3"/>
        <v>23459.999999999996</v>
      </c>
      <c r="AC17" s="17">
        <f t="shared" si="4"/>
        <v>41399.999999999993</v>
      </c>
      <c r="AD17" s="17">
        <f t="shared" si="5"/>
        <v>23459.999999999996</v>
      </c>
      <c r="AE17" s="17">
        <f t="shared" si="7"/>
        <v>20882.159999999996</v>
      </c>
      <c r="AF17" s="17">
        <f t="shared" si="8"/>
        <v>0</v>
      </c>
      <c r="AG17" s="17">
        <f t="shared" si="9"/>
        <v>24343.199999999997</v>
      </c>
      <c r="AH17" s="17">
        <f t="shared" si="10"/>
        <v>22521.599999999991</v>
      </c>
      <c r="AI17" s="17">
        <f t="shared" si="11"/>
        <v>0</v>
      </c>
      <c r="AJ17" s="17">
        <f t="shared" si="12"/>
        <v>0</v>
      </c>
      <c r="AK17" s="17">
        <f t="shared" si="13"/>
        <v>23018.399999999998</v>
      </c>
      <c r="AL17" s="17">
        <f t="shared" si="14"/>
        <v>0</v>
      </c>
      <c r="AM17" s="17">
        <f t="shared" si="15"/>
        <v>0</v>
      </c>
      <c r="AN17" s="17">
        <f t="shared" si="16"/>
        <v>23101.199999999997</v>
      </c>
      <c r="AO17" s="17">
        <f t="shared" si="17"/>
        <v>0</v>
      </c>
      <c r="AP17" s="17">
        <f t="shared" si="18"/>
        <v>0</v>
      </c>
      <c r="AQ17" s="17">
        <f t="shared" si="19"/>
        <v>0</v>
      </c>
      <c r="AR17" s="17">
        <f t="shared" si="20"/>
        <v>0</v>
      </c>
    </row>
    <row r="18" spans="1:44" x14ac:dyDescent="0.2">
      <c r="A18" s="13">
        <f t="shared" si="21"/>
        <v>-15</v>
      </c>
      <c r="B18" s="13">
        <v>0.01</v>
      </c>
      <c r="C18" s="13">
        <v>0.01</v>
      </c>
      <c r="D18" s="13">
        <v>0.01</v>
      </c>
      <c r="E18" s="13">
        <v>0.01</v>
      </c>
      <c r="F18" s="13">
        <v>0.01</v>
      </c>
      <c r="G18" s="13">
        <v>0.01</v>
      </c>
      <c r="H18" s="13">
        <v>0.01</v>
      </c>
      <c r="I18" s="13">
        <v>1.8</v>
      </c>
      <c r="J18" s="13">
        <v>1</v>
      </c>
      <c r="K18" s="13">
        <v>1.7</v>
      </c>
      <c r="L18" s="13">
        <v>1.3</v>
      </c>
      <c r="M18" s="13">
        <v>1.5</v>
      </c>
      <c r="N18" s="13">
        <v>0.8</v>
      </c>
      <c r="O18" s="13">
        <v>1.3</v>
      </c>
      <c r="P18" s="13">
        <v>0.01</v>
      </c>
      <c r="Q18" s="13">
        <v>1.8</v>
      </c>
      <c r="R18" s="13">
        <v>0.01</v>
      </c>
      <c r="S18" s="13">
        <v>1.3</v>
      </c>
      <c r="T18" s="13">
        <v>0.01</v>
      </c>
      <c r="U18" s="13">
        <v>0.01</v>
      </c>
      <c r="X18" s="13">
        <f t="shared" si="22"/>
        <v>-15</v>
      </c>
      <c r="Y18" s="17">
        <f t="shared" si="0"/>
        <v>20699.999999999996</v>
      </c>
      <c r="Z18" s="17">
        <f t="shared" si="1"/>
        <v>23459.999999999996</v>
      </c>
      <c r="AA18" s="17">
        <f t="shared" si="2"/>
        <v>23459.999999999996</v>
      </c>
      <c r="AB18" s="17">
        <f t="shared" si="3"/>
        <v>23459.999999999996</v>
      </c>
      <c r="AC18" s="17">
        <f t="shared" si="4"/>
        <v>41399.999999999993</v>
      </c>
      <c r="AD18" s="17">
        <f t="shared" si="5"/>
        <v>23459.999999999996</v>
      </c>
      <c r="AE18" s="17">
        <f t="shared" si="7"/>
        <v>20882.159999999996</v>
      </c>
      <c r="AF18" s="17">
        <f t="shared" si="8"/>
        <v>0</v>
      </c>
      <c r="AG18" s="17">
        <f t="shared" si="9"/>
        <v>24343.199999999997</v>
      </c>
      <c r="AH18" s="17">
        <f t="shared" si="10"/>
        <v>22521.599999999991</v>
      </c>
      <c r="AI18" s="17">
        <f t="shared" si="11"/>
        <v>0</v>
      </c>
      <c r="AJ18" s="17">
        <f t="shared" si="12"/>
        <v>0</v>
      </c>
      <c r="AK18" s="17">
        <f t="shared" si="13"/>
        <v>23018.399999999998</v>
      </c>
      <c r="AL18" s="17">
        <f t="shared" si="14"/>
        <v>0</v>
      </c>
      <c r="AM18" s="17">
        <f t="shared" si="15"/>
        <v>0</v>
      </c>
      <c r="AN18" s="17">
        <f t="shared" si="16"/>
        <v>23101.199999999997</v>
      </c>
      <c r="AO18" s="17">
        <f t="shared" si="17"/>
        <v>0</v>
      </c>
      <c r="AP18" s="17">
        <f t="shared" si="18"/>
        <v>0</v>
      </c>
      <c r="AQ18" s="17">
        <f t="shared" si="19"/>
        <v>0</v>
      </c>
      <c r="AR18" s="17">
        <f t="shared" si="20"/>
        <v>0</v>
      </c>
    </row>
    <row r="19" spans="1:44" x14ac:dyDescent="0.2">
      <c r="A19" s="13">
        <f t="shared" si="21"/>
        <v>-20</v>
      </c>
      <c r="B19" s="13">
        <v>0.01</v>
      </c>
      <c r="C19" s="13">
        <v>0.01</v>
      </c>
      <c r="D19" s="13">
        <v>0.01</v>
      </c>
      <c r="E19" s="13">
        <v>0.01</v>
      </c>
      <c r="F19" s="13">
        <v>0.01</v>
      </c>
      <c r="G19" s="13">
        <v>0.01</v>
      </c>
      <c r="H19" s="13">
        <v>0.01</v>
      </c>
      <c r="I19" s="13">
        <v>1.8</v>
      </c>
      <c r="J19" s="13">
        <v>1</v>
      </c>
      <c r="K19" s="13">
        <v>1.7</v>
      </c>
      <c r="L19" s="13">
        <v>1.3</v>
      </c>
      <c r="M19" s="13">
        <v>1.5</v>
      </c>
      <c r="N19" s="13">
        <v>0.8</v>
      </c>
      <c r="O19" s="13">
        <v>1.3</v>
      </c>
      <c r="P19" s="13">
        <v>0.01</v>
      </c>
      <c r="Q19" s="13">
        <v>1.8</v>
      </c>
      <c r="R19" s="13">
        <v>0.01</v>
      </c>
      <c r="S19" s="13">
        <v>1.3</v>
      </c>
      <c r="T19" s="13">
        <v>0.01</v>
      </c>
      <c r="U19" s="13">
        <v>0.01</v>
      </c>
      <c r="X19" s="13">
        <f t="shared" si="22"/>
        <v>-20</v>
      </c>
      <c r="Y19" s="17">
        <f t="shared" si="0"/>
        <v>20699.999999999996</v>
      </c>
      <c r="Z19" s="17">
        <f t="shared" si="1"/>
        <v>23459.999999999996</v>
      </c>
      <c r="AA19" s="17">
        <f t="shared" si="2"/>
        <v>23459.999999999996</v>
      </c>
      <c r="AB19" s="17">
        <f t="shared" si="3"/>
        <v>23459.999999999996</v>
      </c>
      <c r="AC19" s="17">
        <f t="shared" si="4"/>
        <v>41399.999999999993</v>
      </c>
      <c r="AD19" s="17">
        <f t="shared" si="5"/>
        <v>23459.999999999996</v>
      </c>
      <c r="AE19" s="17">
        <f t="shared" si="7"/>
        <v>20882.159999999996</v>
      </c>
      <c r="AF19" s="17">
        <f t="shared" si="8"/>
        <v>0</v>
      </c>
      <c r="AG19" s="17">
        <f t="shared" si="9"/>
        <v>24343.199999999997</v>
      </c>
      <c r="AH19" s="17">
        <f t="shared" si="10"/>
        <v>22521.599999999991</v>
      </c>
      <c r="AI19" s="17">
        <f t="shared" si="11"/>
        <v>0</v>
      </c>
      <c r="AJ19" s="17">
        <f t="shared" si="12"/>
        <v>0</v>
      </c>
      <c r="AK19" s="17">
        <f t="shared" si="13"/>
        <v>23018.399999999998</v>
      </c>
      <c r="AL19" s="17">
        <f t="shared" si="14"/>
        <v>0</v>
      </c>
      <c r="AM19" s="17">
        <f t="shared" si="15"/>
        <v>0</v>
      </c>
      <c r="AN19" s="17">
        <f t="shared" si="16"/>
        <v>23101.199999999997</v>
      </c>
      <c r="AO19" s="17">
        <f t="shared" si="17"/>
        <v>0</v>
      </c>
      <c r="AP19" s="17">
        <f t="shared" si="18"/>
        <v>0</v>
      </c>
      <c r="AQ19" s="17">
        <f t="shared" si="19"/>
        <v>0</v>
      </c>
      <c r="AR19" s="17">
        <f t="shared" si="20"/>
        <v>0</v>
      </c>
    </row>
    <row r="20" spans="1:44" x14ac:dyDescent="0.2">
      <c r="A20" s="13">
        <f t="shared" si="21"/>
        <v>-25</v>
      </c>
      <c r="B20" s="13">
        <v>0.01</v>
      </c>
      <c r="C20" s="13">
        <v>0.01</v>
      </c>
      <c r="D20" s="13">
        <v>0.01</v>
      </c>
      <c r="E20" s="13">
        <v>0.01</v>
      </c>
      <c r="F20" s="13">
        <v>0.01</v>
      </c>
      <c r="G20" s="13">
        <v>0.01</v>
      </c>
      <c r="H20" s="13">
        <v>0.01</v>
      </c>
      <c r="I20" s="13">
        <v>1.8</v>
      </c>
      <c r="J20" s="13">
        <v>1</v>
      </c>
      <c r="K20" s="13">
        <v>1.7</v>
      </c>
      <c r="L20" s="13">
        <v>1.3</v>
      </c>
      <c r="M20" s="13">
        <v>1.5</v>
      </c>
      <c r="N20" s="13">
        <v>0.8</v>
      </c>
      <c r="O20" s="13">
        <v>1.3</v>
      </c>
      <c r="P20" s="13">
        <v>0.01</v>
      </c>
      <c r="Q20" s="13">
        <v>1.8</v>
      </c>
      <c r="R20" s="13">
        <v>0.01</v>
      </c>
      <c r="S20" s="13">
        <v>1.3</v>
      </c>
      <c r="T20" s="13">
        <v>0.01</v>
      </c>
      <c r="U20" s="13">
        <v>0.01</v>
      </c>
      <c r="X20" s="13">
        <f t="shared" si="22"/>
        <v>-25</v>
      </c>
      <c r="Y20" s="17">
        <f t="shared" si="0"/>
        <v>20699.999999999996</v>
      </c>
      <c r="Z20" s="17">
        <f t="shared" si="1"/>
        <v>23459.999999999996</v>
      </c>
      <c r="AA20" s="17">
        <f t="shared" si="2"/>
        <v>23459.999999999996</v>
      </c>
      <c r="AB20" s="17">
        <f t="shared" si="3"/>
        <v>23459.999999999996</v>
      </c>
      <c r="AC20" s="17">
        <f t="shared" si="4"/>
        <v>41399.999999999993</v>
      </c>
      <c r="AD20" s="17">
        <f t="shared" si="5"/>
        <v>23459.999999999996</v>
      </c>
      <c r="AE20" s="17">
        <f t="shared" si="7"/>
        <v>20882.159999999996</v>
      </c>
      <c r="AF20" s="17">
        <f t="shared" si="8"/>
        <v>0</v>
      </c>
      <c r="AG20" s="17">
        <f t="shared" si="9"/>
        <v>24343.199999999997</v>
      </c>
      <c r="AH20" s="17">
        <f t="shared" si="10"/>
        <v>22521.599999999991</v>
      </c>
      <c r="AI20" s="17">
        <f t="shared" si="11"/>
        <v>0</v>
      </c>
      <c r="AJ20" s="17">
        <f t="shared" si="12"/>
        <v>0</v>
      </c>
      <c r="AK20" s="17">
        <f t="shared" si="13"/>
        <v>23018.399999999998</v>
      </c>
      <c r="AL20" s="17">
        <f t="shared" si="14"/>
        <v>0</v>
      </c>
      <c r="AM20" s="17">
        <f t="shared" si="15"/>
        <v>0</v>
      </c>
      <c r="AN20" s="17">
        <f t="shared" si="16"/>
        <v>23101.199999999997</v>
      </c>
      <c r="AO20" s="17">
        <f t="shared" si="17"/>
        <v>0</v>
      </c>
      <c r="AP20" s="17">
        <f t="shared" si="18"/>
        <v>0</v>
      </c>
      <c r="AQ20" s="17">
        <f t="shared" si="19"/>
        <v>0</v>
      </c>
      <c r="AR20" s="17">
        <f t="shared" si="20"/>
        <v>0</v>
      </c>
    </row>
    <row r="21" spans="1:44" x14ac:dyDescent="0.2">
      <c r="A21" s="13">
        <f t="shared" si="21"/>
        <v>-30</v>
      </c>
      <c r="B21" s="13">
        <v>0.01</v>
      </c>
      <c r="C21" s="13">
        <v>0.01</v>
      </c>
      <c r="D21" s="13">
        <v>0.01</v>
      </c>
      <c r="E21" s="13">
        <v>0.01</v>
      </c>
      <c r="F21" s="13">
        <v>0.01</v>
      </c>
      <c r="G21" s="13">
        <v>0.01</v>
      </c>
      <c r="H21" s="13">
        <v>0.01</v>
      </c>
      <c r="I21" s="13">
        <v>1.8</v>
      </c>
      <c r="J21" s="13">
        <v>1</v>
      </c>
      <c r="K21" s="13">
        <v>1.7</v>
      </c>
      <c r="L21" s="13">
        <v>1.3</v>
      </c>
      <c r="M21" s="13">
        <v>1.5</v>
      </c>
      <c r="N21" s="13">
        <v>0.8</v>
      </c>
      <c r="O21" s="13">
        <v>1.3</v>
      </c>
      <c r="P21" s="13">
        <v>0.01</v>
      </c>
      <c r="Q21" s="13">
        <v>1.8</v>
      </c>
      <c r="R21" s="13">
        <v>0.01</v>
      </c>
      <c r="S21" s="13">
        <v>1.3</v>
      </c>
      <c r="T21" s="13">
        <v>0.01</v>
      </c>
      <c r="U21" s="13">
        <v>0.01</v>
      </c>
      <c r="X21" s="13">
        <f t="shared" si="22"/>
        <v>-30</v>
      </c>
      <c r="Y21" s="17">
        <f t="shared" si="0"/>
        <v>20699.999999999996</v>
      </c>
      <c r="Z21" s="17">
        <f t="shared" si="1"/>
        <v>23459.999999999996</v>
      </c>
      <c r="AA21" s="17">
        <f t="shared" si="2"/>
        <v>23459.999999999996</v>
      </c>
      <c r="AB21" s="17">
        <f t="shared" si="3"/>
        <v>23459.999999999996</v>
      </c>
      <c r="AC21" s="17">
        <f t="shared" si="4"/>
        <v>41399.999999999993</v>
      </c>
      <c r="AD21" s="17">
        <f t="shared" si="5"/>
        <v>23459.999999999996</v>
      </c>
      <c r="AE21" s="17">
        <f t="shared" si="7"/>
        <v>20882.159999999996</v>
      </c>
      <c r="AF21" s="17">
        <f t="shared" si="8"/>
        <v>0</v>
      </c>
      <c r="AG21" s="17">
        <f t="shared" si="9"/>
        <v>24343.199999999997</v>
      </c>
      <c r="AH21" s="17">
        <f t="shared" si="10"/>
        <v>22521.599999999991</v>
      </c>
      <c r="AI21" s="17">
        <f t="shared" si="11"/>
        <v>0</v>
      </c>
      <c r="AJ21" s="17">
        <f t="shared" si="12"/>
        <v>0</v>
      </c>
      <c r="AK21" s="17">
        <f t="shared" si="13"/>
        <v>23018.399999999998</v>
      </c>
      <c r="AL21" s="17">
        <f t="shared" si="14"/>
        <v>0</v>
      </c>
      <c r="AM21" s="17">
        <f t="shared" si="15"/>
        <v>0</v>
      </c>
      <c r="AN21" s="17">
        <f t="shared" si="16"/>
        <v>23101.199999999997</v>
      </c>
      <c r="AO21" s="17">
        <f t="shared" si="17"/>
        <v>0</v>
      </c>
      <c r="AP21" s="17">
        <f t="shared" si="18"/>
        <v>0</v>
      </c>
      <c r="AQ21" s="17">
        <f t="shared" si="19"/>
        <v>0</v>
      </c>
      <c r="AR21" s="17">
        <f t="shared" si="20"/>
        <v>0</v>
      </c>
    </row>
    <row r="22" spans="1:44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44" ht="25.5" x14ac:dyDescent="0.2">
      <c r="A23" s="14" t="s">
        <v>93</v>
      </c>
      <c r="B23" s="7">
        <f>IF('User Presentation'!A29="N",0,1)</f>
        <v>1</v>
      </c>
      <c r="C23" s="7">
        <f>IF('User Presentation'!A30="N",0,1)</f>
        <v>1</v>
      </c>
      <c r="D23" s="7">
        <f>IF('User Presentation'!A31="N",0,1)</f>
        <v>1</v>
      </c>
      <c r="E23" s="7">
        <f>IF('User Presentation'!A32="N",0,1)</f>
        <v>1</v>
      </c>
      <c r="F23" s="7">
        <f>IF('User Presentation'!A33="N",0,1)</f>
        <v>1</v>
      </c>
      <c r="G23" s="7">
        <f>IF('User Presentation'!A34="N",0,1)</f>
        <v>1</v>
      </c>
      <c r="H23" s="7">
        <f>IF('User Presentation'!A37="N",0,1)</f>
        <v>1</v>
      </c>
      <c r="I23" s="7">
        <f>IF('User Presentation'!A38="N",0,1)</f>
        <v>0</v>
      </c>
      <c r="J23" s="7">
        <f>IF('User Presentation'!A39="N",0,1)</f>
        <v>1</v>
      </c>
      <c r="K23" s="7">
        <f>IF('User Presentation'!A40="N",0,1)</f>
        <v>1</v>
      </c>
      <c r="L23" s="7">
        <f>IF('User Presentation'!A41="N",0,1)</f>
        <v>0</v>
      </c>
      <c r="M23" s="7">
        <f>IF('User Presentation'!A42="N",0,1)</f>
        <v>0</v>
      </c>
      <c r="N23" s="7">
        <f>IF('User Presentation'!A43="N",0,1)</f>
        <v>1</v>
      </c>
      <c r="O23" s="7">
        <f>IF('User Presentation'!A44="N",0,1)</f>
        <v>0</v>
      </c>
      <c r="P23" s="7">
        <f>IF('User Presentation'!A45="N",0,1)</f>
        <v>0</v>
      </c>
      <c r="Q23" s="7">
        <f>IF('User Presentation'!A46="N",0,1)</f>
        <v>1</v>
      </c>
      <c r="R23" s="7">
        <f>IF('User Presentation'!A47="N",0,1)</f>
        <v>0</v>
      </c>
      <c r="S23" s="7">
        <f>IF('User Presentation'!A48="N",0,1)</f>
        <v>0</v>
      </c>
      <c r="T23" s="7">
        <f>IF('User Presentation'!A49="N",0,1)</f>
        <v>0</v>
      </c>
      <c r="U23" s="7">
        <f>IF('User Presentation'!A50="N",0,1)</f>
        <v>0</v>
      </c>
    </row>
    <row r="24" spans="1:44" ht="39.950000000000003" customHeight="1" x14ac:dyDescent="0.2">
      <c r="A24" s="14" t="s">
        <v>97</v>
      </c>
      <c r="B24" s="7">
        <f>IF('User Presentation'!$C$4="Y",600,'User Presentation'!$D$4)</f>
        <v>600</v>
      </c>
      <c r="C24" s="7">
        <f>IF('User Presentation'!$C$4="Y",600,'User Presentation'!$D$4)</f>
        <v>600</v>
      </c>
      <c r="D24" s="7">
        <f>IF('User Presentation'!$C$4="Y",600,'User Presentation'!$D$4)</f>
        <v>600</v>
      </c>
      <c r="E24" s="7">
        <f>IF('User Presentation'!$C$4="Y",600,'User Presentation'!$D$4)</f>
        <v>600</v>
      </c>
      <c r="F24" s="7">
        <f>IF('User Presentation'!$C$4="Y",600,'User Presentation'!$D$4)</f>
        <v>600</v>
      </c>
      <c r="G24" s="7">
        <f>IF('User Presentation'!$C$4="Y",600,'User Presentation'!$D$4)</f>
        <v>600</v>
      </c>
      <c r="H24" s="7">
        <f>IF('User Presentation'!$C$4="Y",600,'User Presentation'!$D$4)</f>
        <v>600</v>
      </c>
      <c r="I24" s="7">
        <f>IF('User Presentation'!$C$4="Y",600,'User Presentation'!$D$4)</f>
        <v>600</v>
      </c>
      <c r="J24" s="7">
        <f>IF('User Presentation'!$C$4="Y",600,'User Presentation'!$D$4)</f>
        <v>600</v>
      </c>
      <c r="K24" s="7">
        <f>IF('User Presentation'!$C$4="Y",600,'User Presentation'!$D$4)</f>
        <v>600</v>
      </c>
      <c r="L24" s="7">
        <f>IF('User Presentation'!$C$4="Y",600,'User Presentation'!$D$4)</f>
        <v>600</v>
      </c>
      <c r="M24" s="7">
        <f>IF('User Presentation'!$C$4="Y",600,'User Presentation'!$D$4)</f>
        <v>600</v>
      </c>
      <c r="N24" s="7">
        <f>IF('User Presentation'!$C$4="Y",600,'User Presentation'!$D$4)</f>
        <v>600</v>
      </c>
      <c r="O24" s="7">
        <f>IF('User Presentation'!$C$4="Y",600,'User Presentation'!$D$4)</f>
        <v>600</v>
      </c>
      <c r="P24" s="7">
        <f>IF('User Presentation'!$C$4="Y",600,'User Presentation'!$D$4)</f>
        <v>600</v>
      </c>
      <c r="Q24" s="7">
        <f>IF('User Presentation'!$C$4="Y",600,'User Presentation'!$D$4)</f>
        <v>600</v>
      </c>
      <c r="R24" s="7">
        <f>IF('User Presentation'!$C$4="Y",600,'User Presentation'!$D$4)</f>
        <v>600</v>
      </c>
      <c r="S24" s="7">
        <f>IF('User Presentation'!$C$4="Y",600,'User Presentation'!$D$4)</f>
        <v>600</v>
      </c>
      <c r="T24" s="7">
        <f>IF('User Presentation'!$C$4="Y",600,'User Presentation'!$D$4)</f>
        <v>600</v>
      </c>
      <c r="U24" s="7">
        <f>IF('User Presentation'!$C$4="Y",600,'User Presentation'!$D$4)</f>
        <v>600</v>
      </c>
    </row>
    <row r="25" spans="1:44" ht="44.1" customHeight="1" x14ac:dyDescent="0.2">
      <c r="A25" s="14" t="s">
        <v>98</v>
      </c>
      <c r="B25" s="15">
        <f>'User Presentation'!$F29</f>
        <v>75</v>
      </c>
      <c r="C25" s="15">
        <f>'User Presentation'!$F30</f>
        <v>85</v>
      </c>
      <c r="D25" s="15">
        <f>'User Presentation'!$F31</f>
        <v>85</v>
      </c>
      <c r="E25" s="15">
        <f>'User Presentation'!$F32</f>
        <v>85</v>
      </c>
      <c r="F25" s="15">
        <f>'User Presentation'!$F33</f>
        <v>150</v>
      </c>
      <c r="G25" s="15">
        <f>'User Presentation'!$F34</f>
        <v>85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44" ht="25.5" x14ac:dyDescent="0.2">
      <c r="A26" s="14" t="s">
        <v>99</v>
      </c>
      <c r="B26" s="16">
        <v>9.1999999999999993</v>
      </c>
      <c r="C26" s="16">
        <v>9.1999999999999993</v>
      </c>
      <c r="D26" s="16">
        <v>9.1999999999999993</v>
      </c>
      <c r="E26" s="16">
        <v>9.1999999999999993</v>
      </c>
      <c r="F26" s="16">
        <v>9.1999999999999993</v>
      </c>
      <c r="G26" s="16">
        <v>9.1999999999999993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44" ht="25.5" x14ac:dyDescent="0.2">
      <c r="A27" s="14" t="s">
        <v>101</v>
      </c>
      <c r="B27" s="16"/>
      <c r="C27" s="4"/>
      <c r="D27" s="4"/>
      <c r="E27" s="4"/>
      <c r="F27" s="4"/>
      <c r="G27" s="4"/>
      <c r="H27" s="6">
        <v>3.7</v>
      </c>
      <c r="I27" s="6">
        <v>3.7</v>
      </c>
      <c r="J27" s="6">
        <v>3.7</v>
      </c>
      <c r="K27" s="6">
        <v>3.7</v>
      </c>
      <c r="L27" s="6">
        <v>3.7</v>
      </c>
      <c r="M27" s="6">
        <v>3.7</v>
      </c>
      <c r="N27" s="6">
        <v>3.7</v>
      </c>
      <c r="O27" s="6">
        <v>3.7</v>
      </c>
      <c r="P27" s="6">
        <v>3.7</v>
      </c>
      <c r="Q27" s="6">
        <v>3.7</v>
      </c>
      <c r="R27" s="6">
        <v>3.7</v>
      </c>
      <c r="S27" s="6">
        <v>3.7</v>
      </c>
      <c r="T27" s="6">
        <v>3.7</v>
      </c>
      <c r="U27" s="6">
        <v>3.7</v>
      </c>
    </row>
    <row r="28" spans="1:44" x14ac:dyDescent="0.2">
      <c r="A28" s="6" t="s">
        <v>130</v>
      </c>
      <c r="H28" s="6">
        <f>'User Presentation'!$I37</f>
        <v>6</v>
      </c>
      <c r="I28" s="6">
        <f>'User Presentation'!$I38</f>
        <v>6</v>
      </c>
      <c r="J28" s="6">
        <f>'User Presentation'!$I39</f>
        <v>6</v>
      </c>
      <c r="K28" s="6">
        <f>'User Presentation'!$I40</f>
        <v>6</v>
      </c>
      <c r="L28" s="6">
        <f>'User Presentation'!$I41</f>
        <v>6</v>
      </c>
      <c r="M28" s="6">
        <f>'User Presentation'!$I42</f>
        <v>6</v>
      </c>
      <c r="N28" s="6">
        <f>'User Presentation'!$I43</f>
        <v>6</v>
      </c>
      <c r="O28" s="6">
        <f>'User Presentation'!$I44</f>
        <v>6</v>
      </c>
      <c r="P28" s="6">
        <f>'User Presentation'!$I45</f>
        <v>6</v>
      </c>
      <c r="Q28" s="6">
        <f>'User Presentation'!$I46</f>
        <v>6</v>
      </c>
      <c r="R28" s="6">
        <f>'User Presentation'!$I47</f>
        <v>6</v>
      </c>
      <c r="S28" s="6">
        <f>'User Presentation'!$I48</f>
        <v>6</v>
      </c>
      <c r="T28" s="6">
        <f>'User Presentation'!$I49</f>
        <v>6</v>
      </c>
      <c r="U28" s="6">
        <f>'User Presentation'!$I50</f>
        <v>6</v>
      </c>
    </row>
    <row r="29" spans="1:44" x14ac:dyDescent="0.2">
      <c r="A29" s="6" t="s">
        <v>134</v>
      </c>
      <c r="H29" s="6">
        <f>'User Presentation'!$F37</f>
        <v>0.11</v>
      </c>
      <c r="I29" s="6">
        <f>'User Presentation'!$F38</f>
        <v>1.25</v>
      </c>
      <c r="J29" s="6">
        <f>'User Presentation'!$F39</f>
        <v>2.2000000000000002</v>
      </c>
      <c r="K29" s="6">
        <f>'User Presentation'!$F40</f>
        <v>1.1000000000000001</v>
      </c>
      <c r="L29" s="6">
        <f>'User Presentation'!$F41</f>
        <v>1.25</v>
      </c>
      <c r="M29" s="6">
        <f>'User Presentation'!$F42</f>
        <v>1.1000000000000001</v>
      </c>
      <c r="N29" s="6">
        <f>'User Presentation'!$F43</f>
        <v>1.4</v>
      </c>
      <c r="O29" s="6">
        <f>'User Presentation'!$F44</f>
        <v>1.7</v>
      </c>
      <c r="P29" s="6">
        <f>'User Presentation'!$F45</f>
        <v>4</v>
      </c>
      <c r="Q29" s="6">
        <f>'User Presentation'!$F46</f>
        <v>1.45</v>
      </c>
      <c r="R29" s="6">
        <f>'User Presentation'!$F47</f>
        <v>1.85</v>
      </c>
      <c r="S29" s="6">
        <f>'User Presentation'!$F48</f>
        <v>4</v>
      </c>
      <c r="T29" s="6">
        <f>'User Presentation'!$F49</f>
        <v>2.75</v>
      </c>
      <c r="U29" s="6">
        <f>'User Presentation'!$F50</f>
        <v>1.5</v>
      </c>
    </row>
    <row r="30" spans="1:44" ht="114" x14ac:dyDescent="0.2">
      <c r="A30" s="7" t="s">
        <v>69</v>
      </c>
      <c r="B30" s="11" t="s">
        <v>70</v>
      </c>
      <c r="C30" s="11" t="s">
        <v>71</v>
      </c>
      <c r="D30" s="11" t="s">
        <v>72</v>
      </c>
      <c r="E30" s="11" t="s">
        <v>73</v>
      </c>
      <c r="F30" s="11" t="s">
        <v>74</v>
      </c>
      <c r="G30" s="11" t="s">
        <v>75</v>
      </c>
      <c r="H30" s="11" t="s">
        <v>76</v>
      </c>
      <c r="I30" s="11" t="s">
        <v>77</v>
      </c>
      <c r="J30" s="11" t="s">
        <v>78</v>
      </c>
      <c r="K30" s="11" t="s">
        <v>79</v>
      </c>
      <c r="L30" s="11" t="s">
        <v>80</v>
      </c>
      <c r="M30" s="11" t="s">
        <v>81</v>
      </c>
      <c r="N30" s="11" t="s">
        <v>82</v>
      </c>
      <c r="O30" s="11" t="s">
        <v>83</v>
      </c>
      <c r="P30" s="11" t="s">
        <v>84</v>
      </c>
      <c r="Q30" s="11" t="s">
        <v>85</v>
      </c>
      <c r="R30" s="11" t="s">
        <v>86</v>
      </c>
      <c r="S30" s="11" t="s">
        <v>87</v>
      </c>
      <c r="T30" s="11" t="s">
        <v>88</v>
      </c>
      <c r="U30" s="11" t="s">
        <v>89</v>
      </c>
    </row>
    <row r="31" spans="1:44" ht="15.75" x14ac:dyDescent="0.3">
      <c r="B31" s="4" t="s">
        <v>61</v>
      </c>
      <c r="C31" s="5" t="s">
        <v>92</v>
      </c>
      <c r="D31" s="5" t="s">
        <v>92</v>
      </c>
      <c r="E31" s="5" t="s">
        <v>92</v>
      </c>
      <c r="F31" s="5" t="s">
        <v>100</v>
      </c>
      <c r="G31" s="4" t="s">
        <v>62</v>
      </c>
      <c r="H31" s="4" t="s">
        <v>61</v>
      </c>
      <c r="I31" s="5" t="s">
        <v>92</v>
      </c>
      <c r="J31" s="5" t="s">
        <v>92</v>
      </c>
      <c r="K31" s="5" t="s">
        <v>92</v>
      </c>
      <c r="L31" s="5" t="s">
        <v>92</v>
      </c>
      <c r="M31" s="5" t="s">
        <v>92</v>
      </c>
      <c r="N31" s="5" t="s">
        <v>92</v>
      </c>
      <c r="O31" s="5" t="s">
        <v>92</v>
      </c>
      <c r="P31" s="5" t="s">
        <v>100</v>
      </c>
      <c r="Q31" s="5" t="s">
        <v>100</v>
      </c>
      <c r="R31" s="4" t="s">
        <v>62</v>
      </c>
      <c r="S31" s="4" t="s">
        <v>62</v>
      </c>
      <c r="T31" s="4" t="s">
        <v>62</v>
      </c>
      <c r="U31" s="4" t="s">
        <v>62</v>
      </c>
    </row>
    <row r="32" spans="1:44" x14ac:dyDescent="0.2">
      <c r="B32" s="7" t="s">
        <v>90</v>
      </c>
      <c r="C32" s="7" t="s">
        <v>90</v>
      </c>
      <c r="D32" s="7" t="s">
        <v>90</v>
      </c>
      <c r="E32" s="7" t="s">
        <v>90</v>
      </c>
      <c r="F32" s="7" t="s">
        <v>90</v>
      </c>
      <c r="G32" s="7" t="s">
        <v>90</v>
      </c>
      <c r="H32" s="7" t="s">
        <v>133</v>
      </c>
      <c r="I32" s="7" t="s">
        <v>133</v>
      </c>
      <c r="J32" s="7" t="s">
        <v>133</v>
      </c>
      <c r="K32" s="7" t="s">
        <v>133</v>
      </c>
      <c r="L32" s="7" t="s">
        <v>133</v>
      </c>
      <c r="M32" s="7" t="s">
        <v>133</v>
      </c>
      <c r="N32" s="7" t="s">
        <v>133</v>
      </c>
      <c r="O32" s="7" t="s">
        <v>133</v>
      </c>
      <c r="P32" s="7" t="s">
        <v>133</v>
      </c>
      <c r="Q32" s="7" t="s">
        <v>133</v>
      </c>
      <c r="R32" s="7" t="s">
        <v>133</v>
      </c>
      <c r="S32" s="7" t="s">
        <v>133</v>
      </c>
      <c r="T32" s="7" t="s">
        <v>133</v>
      </c>
      <c r="U32" s="7" t="s">
        <v>133</v>
      </c>
    </row>
    <row r="33" spans="1:28" x14ac:dyDescent="0.2">
      <c r="A33" s="20" t="str">
        <f>'User Presentation'!$A3</f>
        <v>Application Factors - Select levels by placing a "Y" in the appropriate blocks.</v>
      </c>
    </row>
    <row r="34" spans="1:28" x14ac:dyDescent="0.2">
      <c r="A34" s="6" t="str">
        <f>'User Presentation'!$B5</f>
        <v>Ice Thickness (inches)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AB34" s="21"/>
    </row>
    <row r="35" spans="1:28" x14ac:dyDescent="0.2">
      <c r="A35" s="19" t="str">
        <f>'User Presentation'!$D5</f>
        <v>&lt; 1/16th</v>
      </c>
      <c r="B35" s="22">
        <f>IF('User Presentation'!$C$5="Y",'Factor Calc'!$AA35,1)</f>
        <v>1</v>
      </c>
      <c r="C35" s="22">
        <f>IF('User Presentation'!$C$5="Y",'Factor Calc'!$AA35,1)</f>
        <v>1</v>
      </c>
      <c r="D35" s="22">
        <f>IF('User Presentation'!$C$5="Y",'Factor Calc'!$AA35,1)</f>
        <v>1</v>
      </c>
      <c r="E35" s="22">
        <f>IF('User Presentation'!$C$5="Y",'Factor Calc'!$AA35,1)</f>
        <v>1</v>
      </c>
      <c r="F35" s="22">
        <f>IF('User Presentation'!$C$5="Y",'Factor Calc'!$AA35,1)</f>
        <v>1</v>
      </c>
      <c r="G35" s="22">
        <f>IF('User Presentation'!$C$5="Y",'Factor Calc'!$AA35,1)</f>
        <v>1</v>
      </c>
      <c r="H35" s="22">
        <f>IF('User Presentation'!$C$5="Y",'Factor Calc'!$AA35,1)</f>
        <v>1</v>
      </c>
      <c r="I35" s="22">
        <f>IF('User Presentation'!$C$5="Y",'Factor Calc'!$AA35,1)</f>
        <v>1</v>
      </c>
      <c r="J35" s="22">
        <f>IF('User Presentation'!$C$5="Y",'Factor Calc'!$AA35,1)</f>
        <v>1</v>
      </c>
      <c r="K35" s="22">
        <f>IF('User Presentation'!$C$5="Y",'Factor Calc'!$AA35,1)</f>
        <v>1</v>
      </c>
      <c r="L35" s="22">
        <f>IF('User Presentation'!$C$5="Y",'Factor Calc'!$AA35,1)</f>
        <v>1</v>
      </c>
      <c r="M35" s="22">
        <f>IF('User Presentation'!$C$5="Y",'Factor Calc'!$AA35,1)</f>
        <v>1</v>
      </c>
      <c r="N35" s="22">
        <f>IF('User Presentation'!$C$5="Y",'Factor Calc'!$AA35,1)</f>
        <v>1</v>
      </c>
      <c r="O35" s="22">
        <f>IF('User Presentation'!$C$5="Y",'Factor Calc'!$AA35,1)</f>
        <v>1</v>
      </c>
      <c r="P35" s="22">
        <f>IF('User Presentation'!$C$5="Y",'Factor Calc'!$AA35,1)</f>
        <v>1</v>
      </c>
      <c r="Q35" s="22">
        <f>IF('User Presentation'!$C$5="Y",'Factor Calc'!$AA35,1)</f>
        <v>1</v>
      </c>
      <c r="R35" s="22">
        <f>IF('User Presentation'!$C$5="Y",'Factor Calc'!$AA35,1)</f>
        <v>1</v>
      </c>
      <c r="S35" s="22">
        <f>IF('User Presentation'!$C$5="Y",'Factor Calc'!$AA35,1)</f>
        <v>1</v>
      </c>
      <c r="T35" s="22">
        <f>IF('User Presentation'!$C$5="Y",'Factor Calc'!$AA35,1)</f>
        <v>1</v>
      </c>
      <c r="U35" s="22">
        <f>IF('User Presentation'!$C$5="Y",'Factor Calc'!$AA35,1)</f>
        <v>1</v>
      </c>
      <c r="W35" s="6" t="s">
        <v>105</v>
      </c>
      <c r="AA35" s="6">
        <f>'User Presentation'!J5</f>
        <v>1.5</v>
      </c>
    </row>
    <row r="36" spans="1:28" x14ac:dyDescent="0.2">
      <c r="A36" s="19" t="str">
        <f>'User Presentation'!$F5</f>
        <v>1/16-3/16th</v>
      </c>
      <c r="B36" s="22">
        <f>IF('User Presentation'!$E$5="Y",'Factor Calc'!$AA36,1)</f>
        <v>1</v>
      </c>
      <c r="C36" s="22">
        <f>IF('User Presentation'!$E$5="Y",'Factor Calc'!$AA36,1)</f>
        <v>1</v>
      </c>
      <c r="D36" s="22">
        <f>IF('User Presentation'!$E$5="Y",'Factor Calc'!$AA36,1)</f>
        <v>1</v>
      </c>
      <c r="E36" s="22">
        <f>IF('User Presentation'!$E$5="Y",'Factor Calc'!$AA36,1)</f>
        <v>1</v>
      </c>
      <c r="F36" s="22">
        <f>IF('User Presentation'!$E$5="Y",'Factor Calc'!$AA36,1)</f>
        <v>1</v>
      </c>
      <c r="G36" s="22">
        <f>IF('User Presentation'!$E$5="Y",'Factor Calc'!$AA36,1)</f>
        <v>1</v>
      </c>
      <c r="H36" s="22">
        <f>IF('User Presentation'!$E$5="Y",'Factor Calc'!$AA36,1)</f>
        <v>1</v>
      </c>
      <c r="I36" s="22">
        <f>IF('User Presentation'!$E$5="Y",'Factor Calc'!$AA36,1)</f>
        <v>1</v>
      </c>
      <c r="J36" s="22">
        <f>IF('User Presentation'!$E$5="Y",'Factor Calc'!$AA36,1)</f>
        <v>1</v>
      </c>
      <c r="K36" s="22">
        <f>IF('User Presentation'!$E$5="Y",'Factor Calc'!$AA36,1)</f>
        <v>1</v>
      </c>
      <c r="L36" s="22">
        <f>IF('User Presentation'!$E$5="Y",'Factor Calc'!$AA36,1)</f>
        <v>1</v>
      </c>
      <c r="M36" s="22">
        <f>IF('User Presentation'!$E$5="Y",'Factor Calc'!$AA36,1)</f>
        <v>1</v>
      </c>
      <c r="N36" s="22">
        <f>IF('User Presentation'!$E$5="Y",'Factor Calc'!$AA36,1)</f>
        <v>1</v>
      </c>
      <c r="O36" s="22">
        <f>IF('User Presentation'!$E$5="Y",'Factor Calc'!$AA36,1)</f>
        <v>1</v>
      </c>
      <c r="P36" s="22">
        <f>IF('User Presentation'!$E$5="Y",'Factor Calc'!$AA36,1)</f>
        <v>1</v>
      </c>
      <c r="Q36" s="22">
        <f>IF('User Presentation'!$E$5="Y",'Factor Calc'!$AA36,1)</f>
        <v>1</v>
      </c>
      <c r="R36" s="22">
        <f>IF('User Presentation'!$E$5="Y",'Factor Calc'!$AA36,1)</f>
        <v>1</v>
      </c>
      <c r="S36" s="22">
        <f>IF('User Presentation'!$E$5="Y",'Factor Calc'!$AA36,1)</f>
        <v>1</v>
      </c>
      <c r="T36" s="22">
        <f>IF('User Presentation'!$E$5="Y",'Factor Calc'!$AA36,1)</f>
        <v>1</v>
      </c>
      <c r="U36" s="22">
        <f>IF('User Presentation'!$E$5="Y",'Factor Calc'!$AA36,1)</f>
        <v>1</v>
      </c>
      <c r="AA36" s="6">
        <f>'User Presentation'!K5</f>
        <v>1</v>
      </c>
    </row>
    <row r="37" spans="1:28" x14ac:dyDescent="0.2">
      <c r="A37" s="19" t="str">
        <f>'User Presentation'!$H5</f>
        <v>&gt;1/4th</v>
      </c>
      <c r="B37" s="22">
        <f>IF('User Presentation'!$G$7="Y",'Factor Calc'!$AA37,1)</f>
        <v>1</v>
      </c>
      <c r="C37" s="22">
        <f>IF('User Presentation'!$G$7="Y",'Factor Calc'!$AA37,1)</f>
        <v>1</v>
      </c>
      <c r="D37" s="22">
        <f>IF('User Presentation'!$G$7="Y",'Factor Calc'!$AA37,1)</f>
        <v>1</v>
      </c>
      <c r="E37" s="22">
        <f>IF('User Presentation'!$G$7="Y",'Factor Calc'!$AA37,1)</f>
        <v>1</v>
      </c>
      <c r="F37" s="22">
        <f>IF('User Presentation'!$G$7="Y",'Factor Calc'!$AA37,1)</f>
        <v>1</v>
      </c>
      <c r="G37" s="22">
        <f>IF('User Presentation'!$G$7="Y",'Factor Calc'!$AA37,1)</f>
        <v>1</v>
      </c>
      <c r="H37" s="22">
        <f>IF('User Presentation'!$G$7="Y",'Factor Calc'!$AA37,1)</f>
        <v>1</v>
      </c>
      <c r="I37" s="22">
        <f>IF('User Presentation'!$G$7="Y",'Factor Calc'!$AA37,1)</f>
        <v>1</v>
      </c>
      <c r="J37" s="22">
        <f>IF('User Presentation'!$G$7="Y",'Factor Calc'!$AA37,1)</f>
        <v>1</v>
      </c>
      <c r="K37" s="22">
        <f>IF('User Presentation'!$G$7="Y",'Factor Calc'!$AA37,1)</f>
        <v>1</v>
      </c>
      <c r="L37" s="22">
        <f>IF('User Presentation'!$G$7="Y",'Factor Calc'!$AA37,1)</f>
        <v>1</v>
      </c>
      <c r="M37" s="22">
        <f>IF('User Presentation'!$G$7="Y",'Factor Calc'!$AA37,1)</f>
        <v>1</v>
      </c>
      <c r="N37" s="22">
        <f>IF('User Presentation'!$G$7="Y",'Factor Calc'!$AA37,1)</f>
        <v>1</v>
      </c>
      <c r="O37" s="22">
        <f>IF('User Presentation'!$G$7="Y",'Factor Calc'!$AA37,1)</f>
        <v>1</v>
      </c>
      <c r="P37" s="22">
        <f>IF('User Presentation'!$G$7="Y",'Factor Calc'!$AA37,1)</f>
        <v>1</v>
      </c>
      <c r="Q37" s="22">
        <f>IF('User Presentation'!$G$7="Y",'Factor Calc'!$AA37,1)</f>
        <v>1</v>
      </c>
      <c r="R37" s="22">
        <f>IF('User Presentation'!$G$7="Y",'Factor Calc'!$AA37,1)</f>
        <v>1</v>
      </c>
      <c r="S37" s="22">
        <f>IF('User Presentation'!$G$7="Y",'Factor Calc'!$AA37,1)</f>
        <v>1</v>
      </c>
      <c r="T37" s="22">
        <f>IF('User Presentation'!$G$7="Y",'Factor Calc'!$AA37,1)</f>
        <v>1</v>
      </c>
      <c r="U37" s="22">
        <f>IF('User Presentation'!$G$7="Y",'Factor Calc'!$AA37,1)</f>
        <v>1</v>
      </c>
      <c r="AA37" s="6">
        <f>'User Presentation'!L5</f>
        <v>0.5</v>
      </c>
    </row>
    <row r="38" spans="1:28" x14ac:dyDescent="0.2">
      <c r="A38" s="6" t="str">
        <f>'User Presentation'!$B6</f>
        <v>Temperature Movement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AB38" s="21"/>
    </row>
    <row r="39" spans="1:28" x14ac:dyDescent="0.2">
      <c r="A39" s="19" t="str">
        <f>'User Presentation'!$D6</f>
        <v>Rising</v>
      </c>
      <c r="B39" s="22">
        <f>IF('User Presentation'!$C$6="Y",'Factor Calc'!$AA39,1)</f>
        <v>1</v>
      </c>
      <c r="C39" s="22">
        <f>IF('User Presentation'!$C$6="Y",'Factor Calc'!$AA39,1)</f>
        <v>1</v>
      </c>
      <c r="D39" s="22">
        <f>IF('User Presentation'!$C$6="Y",'Factor Calc'!$AA39,1)</f>
        <v>1</v>
      </c>
      <c r="E39" s="22">
        <f>IF('User Presentation'!$C$6="Y",'Factor Calc'!$AA39,1)</f>
        <v>1</v>
      </c>
      <c r="F39" s="22">
        <f>IF('User Presentation'!$C$6="Y",'Factor Calc'!$AA39,1)</f>
        <v>1</v>
      </c>
      <c r="G39" s="22">
        <f>IF('User Presentation'!$C$6="Y",'Factor Calc'!$AA39,1)</f>
        <v>1</v>
      </c>
      <c r="H39" s="22">
        <f>IF('User Presentation'!$C$6="Y",'Factor Calc'!$AA39,1)</f>
        <v>1</v>
      </c>
      <c r="I39" s="22">
        <f>IF('User Presentation'!$C$6="Y",'Factor Calc'!$AA39,1)</f>
        <v>1</v>
      </c>
      <c r="J39" s="22">
        <f>IF('User Presentation'!$C$6="Y",'Factor Calc'!$AA39,1)</f>
        <v>1</v>
      </c>
      <c r="K39" s="22">
        <f>IF('User Presentation'!$C$6="Y",'Factor Calc'!$AA39,1)</f>
        <v>1</v>
      </c>
      <c r="L39" s="22">
        <f>IF('User Presentation'!$C$6="Y",'Factor Calc'!$AA39,1)</f>
        <v>1</v>
      </c>
      <c r="M39" s="22">
        <f>IF('User Presentation'!$C$6="Y",'Factor Calc'!$AA39,1)</f>
        <v>1</v>
      </c>
      <c r="N39" s="22">
        <f>IF('User Presentation'!$C$6="Y",'Factor Calc'!$AA39,1)</f>
        <v>1</v>
      </c>
      <c r="O39" s="22">
        <f>IF('User Presentation'!$C$6="Y",'Factor Calc'!$AA39,1)</f>
        <v>1</v>
      </c>
      <c r="P39" s="22">
        <f>IF('User Presentation'!$C$6="Y",'Factor Calc'!$AA39,1)</f>
        <v>1</v>
      </c>
      <c r="Q39" s="22">
        <f>IF('User Presentation'!$C$6="Y",'Factor Calc'!$AA39,1)</f>
        <v>1</v>
      </c>
      <c r="R39" s="22">
        <f>IF('User Presentation'!$C$6="Y",'Factor Calc'!$AA39,1)</f>
        <v>1</v>
      </c>
      <c r="S39" s="22">
        <f>IF('User Presentation'!$C$6="Y",'Factor Calc'!$AA39,1)</f>
        <v>1</v>
      </c>
      <c r="T39" s="22">
        <f>IF('User Presentation'!$C$6="Y",'Factor Calc'!$AA39,1)</f>
        <v>1</v>
      </c>
      <c r="U39" s="22">
        <f>IF('User Presentation'!$C$6="Y",'Factor Calc'!$AA39,1)</f>
        <v>1</v>
      </c>
      <c r="W39" s="6" t="s">
        <v>107</v>
      </c>
      <c r="AA39" s="6">
        <f>'User Presentation'!J6</f>
        <v>1.1000000000000001</v>
      </c>
    </row>
    <row r="40" spans="1:28" x14ac:dyDescent="0.2">
      <c r="A40" s="19" t="str">
        <f>'User Presentation'!$F6</f>
        <v>Steady</v>
      </c>
      <c r="B40" s="22">
        <f>IF('User Presentation'!$E$6="Y",'Factor Calc'!$AA40,1)</f>
        <v>1</v>
      </c>
      <c r="C40" s="22">
        <f>IF('User Presentation'!$E$6="Y",'Factor Calc'!$AA40,1)</f>
        <v>1</v>
      </c>
      <c r="D40" s="22">
        <f>IF('User Presentation'!$E$6="Y",'Factor Calc'!$AA40,1)</f>
        <v>1</v>
      </c>
      <c r="E40" s="22">
        <f>IF('User Presentation'!$E$6="Y",'Factor Calc'!$AA40,1)</f>
        <v>1</v>
      </c>
      <c r="F40" s="22">
        <f>IF('User Presentation'!$E$6="Y",'Factor Calc'!$AA40,1)</f>
        <v>1</v>
      </c>
      <c r="G40" s="22">
        <f>IF('User Presentation'!$E$6="Y",'Factor Calc'!$AA40,1)</f>
        <v>1</v>
      </c>
      <c r="H40" s="22">
        <f>IF('User Presentation'!$E$6="Y",'Factor Calc'!$AA40,1)</f>
        <v>1</v>
      </c>
      <c r="I40" s="22">
        <f>IF('User Presentation'!$E$6="Y",'Factor Calc'!$AA40,1)</f>
        <v>1</v>
      </c>
      <c r="J40" s="22">
        <f>IF('User Presentation'!$E$6="Y",'Factor Calc'!$AA40,1)</f>
        <v>1</v>
      </c>
      <c r="K40" s="22">
        <f>IF('User Presentation'!$E$6="Y",'Factor Calc'!$AA40,1)</f>
        <v>1</v>
      </c>
      <c r="L40" s="22">
        <f>IF('User Presentation'!$E$6="Y",'Factor Calc'!$AA40,1)</f>
        <v>1</v>
      </c>
      <c r="M40" s="22">
        <f>IF('User Presentation'!$E$6="Y",'Factor Calc'!$AA40,1)</f>
        <v>1</v>
      </c>
      <c r="N40" s="22">
        <f>IF('User Presentation'!$E$6="Y",'Factor Calc'!$AA40,1)</f>
        <v>1</v>
      </c>
      <c r="O40" s="22">
        <f>IF('User Presentation'!$E$6="Y",'Factor Calc'!$AA40,1)</f>
        <v>1</v>
      </c>
      <c r="P40" s="22">
        <f>IF('User Presentation'!$E$6="Y",'Factor Calc'!$AA40,1)</f>
        <v>1</v>
      </c>
      <c r="Q40" s="22">
        <f>IF('User Presentation'!$E$6="Y",'Factor Calc'!$AA40,1)</f>
        <v>1</v>
      </c>
      <c r="R40" s="22">
        <f>IF('User Presentation'!$E$6="Y",'Factor Calc'!$AA40,1)</f>
        <v>1</v>
      </c>
      <c r="S40" s="22">
        <f>IF('User Presentation'!$E$6="Y",'Factor Calc'!$AA40,1)</f>
        <v>1</v>
      </c>
      <c r="T40" s="22">
        <f>IF('User Presentation'!$E$6="Y",'Factor Calc'!$AA40,1)</f>
        <v>1</v>
      </c>
      <c r="U40" s="22">
        <f>IF('User Presentation'!$E$6="Y",'Factor Calc'!$AA40,1)</f>
        <v>1</v>
      </c>
      <c r="AA40" s="6">
        <f>'User Presentation'!K6</f>
        <v>1</v>
      </c>
    </row>
    <row r="41" spans="1:28" x14ac:dyDescent="0.2">
      <c r="A41" s="19" t="str">
        <f>'User Presentation'!$H6</f>
        <v>Falling</v>
      </c>
      <c r="B41" s="22">
        <f>IF('User Presentation'!$G$6="Y",'Factor Calc'!$AA41,1)</f>
        <v>1</v>
      </c>
      <c r="C41" s="22">
        <f>IF('User Presentation'!$G$6="Y",'Factor Calc'!$AA41,1)</f>
        <v>1</v>
      </c>
      <c r="D41" s="22">
        <f>IF('User Presentation'!$G$6="Y",'Factor Calc'!$AA41,1)</f>
        <v>1</v>
      </c>
      <c r="E41" s="22">
        <f>IF('User Presentation'!$G$6="Y",'Factor Calc'!$AA41,1)</f>
        <v>1</v>
      </c>
      <c r="F41" s="22">
        <f>IF('User Presentation'!$G$6="Y",'Factor Calc'!$AA41,1)</f>
        <v>1</v>
      </c>
      <c r="G41" s="22">
        <f>IF('User Presentation'!$G$6="Y",'Factor Calc'!$AA41,1)</f>
        <v>1</v>
      </c>
      <c r="H41" s="22">
        <f>IF('User Presentation'!$G$6="Y",'Factor Calc'!$AA41,1)</f>
        <v>1</v>
      </c>
      <c r="I41" s="22">
        <f>IF('User Presentation'!$G$6="Y",'Factor Calc'!$AA41,1)</f>
        <v>1</v>
      </c>
      <c r="J41" s="22">
        <f>IF('User Presentation'!$G$6="Y",'Factor Calc'!$AA41,1)</f>
        <v>1</v>
      </c>
      <c r="K41" s="22">
        <f>IF('User Presentation'!$G$6="Y",'Factor Calc'!$AA41,1)</f>
        <v>1</v>
      </c>
      <c r="L41" s="22">
        <f>IF('User Presentation'!$G$6="Y",'Factor Calc'!$AA41,1)</f>
        <v>1</v>
      </c>
      <c r="M41" s="22">
        <f>IF('User Presentation'!$G$6="Y",'Factor Calc'!$AA41,1)</f>
        <v>1</v>
      </c>
      <c r="N41" s="22">
        <f>IF('User Presentation'!$G$6="Y",'Factor Calc'!$AA41,1)</f>
        <v>1</v>
      </c>
      <c r="O41" s="22">
        <f>IF('User Presentation'!$G$6="Y",'Factor Calc'!$AA41,1)</f>
        <v>1</v>
      </c>
      <c r="P41" s="22">
        <f>IF('User Presentation'!$G$6="Y",'Factor Calc'!$AA41,1)</f>
        <v>1</v>
      </c>
      <c r="Q41" s="22">
        <f>IF('User Presentation'!$G$6="Y",'Factor Calc'!$AA41,1)</f>
        <v>1</v>
      </c>
      <c r="R41" s="22">
        <f>IF('User Presentation'!$G$6="Y",'Factor Calc'!$AA41,1)</f>
        <v>1</v>
      </c>
      <c r="S41" s="22">
        <f>IF('User Presentation'!$G$6="Y",'Factor Calc'!$AA41,1)</f>
        <v>1</v>
      </c>
      <c r="T41" s="22">
        <f>IF('User Presentation'!$G$6="Y",'Factor Calc'!$AA41,1)</f>
        <v>1</v>
      </c>
      <c r="U41" s="22">
        <f>IF('User Presentation'!$G$6="Y",'Factor Calc'!$AA41,1)</f>
        <v>1</v>
      </c>
      <c r="AA41" s="6">
        <f>'User Presentation'!L6</f>
        <v>0.9</v>
      </c>
    </row>
    <row r="42" spans="1:28" x14ac:dyDescent="0.2">
      <c r="A42" s="6" t="str">
        <f>'User Presentation'!$B7</f>
        <v>Repeat Time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AB42" s="21"/>
    </row>
    <row r="43" spans="1:28" x14ac:dyDescent="0.2">
      <c r="A43" s="19" t="str">
        <f>'User Presentation'!$D7</f>
        <v>30-90 min</v>
      </c>
      <c r="B43" s="22">
        <f>IF('User Presentation'!$C$7="Y",'Factor Calc'!$AA43,1)</f>
        <v>1</v>
      </c>
      <c r="C43" s="22">
        <f>IF('User Presentation'!$C$7="Y",'Factor Calc'!$AA43,1)</f>
        <v>1</v>
      </c>
      <c r="D43" s="22">
        <f>IF('User Presentation'!$C$7="Y",'Factor Calc'!$AA43,1)</f>
        <v>1</v>
      </c>
      <c r="E43" s="22">
        <f>IF('User Presentation'!$C$7="Y",'Factor Calc'!$AA43,1)</f>
        <v>1</v>
      </c>
      <c r="F43" s="22">
        <f>IF('User Presentation'!$C$7="Y",'Factor Calc'!$AA43,1)</f>
        <v>1</v>
      </c>
      <c r="G43" s="22">
        <f>IF('User Presentation'!$C$7="Y",'Factor Calc'!$AA43,1)</f>
        <v>1</v>
      </c>
      <c r="H43" s="22">
        <f>IF('User Presentation'!$C$7="Y",'Factor Calc'!$AA43,1)</f>
        <v>1</v>
      </c>
      <c r="I43" s="22">
        <f>IF('User Presentation'!$C$7="Y",'Factor Calc'!$AA43,1)</f>
        <v>1</v>
      </c>
      <c r="J43" s="22">
        <f>IF('User Presentation'!$C$7="Y",'Factor Calc'!$AA43,1)</f>
        <v>1</v>
      </c>
      <c r="K43" s="22">
        <f>IF('User Presentation'!$C$7="Y",'Factor Calc'!$AA43,1)</f>
        <v>1</v>
      </c>
      <c r="L43" s="22">
        <f>IF('User Presentation'!$C$7="Y",'Factor Calc'!$AA43,1)</f>
        <v>1</v>
      </c>
      <c r="M43" s="22">
        <f>IF('User Presentation'!$C$7="Y",'Factor Calc'!$AA43,1)</f>
        <v>1</v>
      </c>
      <c r="N43" s="22">
        <f>IF('User Presentation'!$C$7="Y",'Factor Calc'!$AA43,1)</f>
        <v>1</v>
      </c>
      <c r="O43" s="22">
        <f>IF('User Presentation'!$C$7="Y",'Factor Calc'!$AA43,1)</f>
        <v>1</v>
      </c>
      <c r="P43" s="22">
        <f>IF('User Presentation'!$C$7="Y",'Factor Calc'!$AA43,1)</f>
        <v>1</v>
      </c>
      <c r="Q43" s="22">
        <f>IF('User Presentation'!$C$7="Y",'Factor Calc'!$AA43,1)</f>
        <v>1</v>
      </c>
      <c r="R43" s="22">
        <f>IF('User Presentation'!$C$7="Y",'Factor Calc'!$AA43,1)</f>
        <v>1</v>
      </c>
      <c r="S43" s="22">
        <f>IF('User Presentation'!$C$7="Y",'Factor Calc'!$AA43,1)</f>
        <v>1</v>
      </c>
      <c r="T43" s="22">
        <f>IF('User Presentation'!$C$7="Y",'Factor Calc'!$AA43,1)</f>
        <v>1</v>
      </c>
      <c r="U43" s="22">
        <f>IF('User Presentation'!$C$7="Y",'Factor Calc'!$AA43,1)</f>
        <v>1</v>
      </c>
      <c r="W43" s="6" t="s">
        <v>106</v>
      </c>
      <c r="AA43" s="6">
        <f>'User Presentation'!J10</f>
        <v>1.25</v>
      </c>
    </row>
    <row r="44" spans="1:28" x14ac:dyDescent="0.2">
      <c r="A44" s="19" t="str">
        <f>'User Presentation'!$F7</f>
        <v>2-4 hr</v>
      </c>
      <c r="B44" s="22">
        <f>IF('User Presentation'!$E$7="Y",'Factor Calc'!$AA44,1)</f>
        <v>1</v>
      </c>
      <c r="C44" s="22">
        <f>IF('User Presentation'!$E$7="Y",'Factor Calc'!$AA44,1)</f>
        <v>1</v>
      </c>
      <c r="D44" s="22">
        <f>IF('User Presentation'!$E$7="Y",'Factor Calc'!$AA44,1)</f>
        <v>1</v>
      </c>
      <c r="E44" s="22">
        <f>IF('User Presentation'!$E$7="Y",'Factor Calc'!$AA44,1)</f>
        <v>1</v>
      </c>
      <c r="F44" s="22">
        <f>IF('User Presentation'!$E$7="Y",'Factor Calc'!$AA44,1)</f>
        <v>1</v>
      </c>
      <c r="G44" s="22">
        <f>IF('User Presentation'!$E$7="Y",'Factor Calc'!$AA44,1)</f>
        <v>1</v>
      </c>
      <c r="H44" s="22">
        <f>IF('User Presentation'!$E$7="Y",'Factor Calc'!$AA44,1)</f>
        <v>1</v>
      </c>
      <c r="I44" s="22">
        <f>IF('User Presentation'!$E$7="Y",'Factor Calc'!$AA44,1)</f>
        <v>1</v>
      </c>
      <c r="J44" s="22">
        <f>IF('User Presentation'!$E$7="Y",'Factor Calc'!$AA44,1)</f>
        <v>1</v>
      </c>
      <c r="K44" s="22">
        <f>IF('User Presentation'!$E$7="Y",'Factor Calc'!$AA44,1)</f>
        <v>1</v>
      </c>
      <c r="L44" s="22">
        <f>IF('User Presentation'!$E$7="Y",'Factor Calc'!$AA44,1)</f>
        <v>1</v>
      </c>
      <c r="M44" s="22">
        <f>IF('User Presentation'!$E$7="Y",'Factor Calc'!$AA44,1)</f>
        <v>1</v>
      </c>
      <c r="N44" s="22">
        <f>IF('User Presentation'!$E$7="Y",'Factor Calc'!$AA44,1)</f>
        <v>1</v>
      </c>
      <c r="O44" s="22">
        <f>IF('User Presentation'!$E$7="Y",'Factor Calc'!$AA44,1)</f>
        <v>1</v>
      </c>
      <c r="P44" s="22">
        <f>IF('User Presentation'!$E$7="Y",'Factor Calc'!$AA44,1)</f>
        <v>1</v>
      </c>
      <c r="Q44" s="22">
        <f>IF('User Presentation'!$E$7="Y",'Factor Calc'!$AA44,1)</f>
        <v>1</v>
      </c>
      <c r="R44" s="22">
        <f>IF('User Presentation'!$E$7="Y",'Factor Calc'!$AA44,1)</f>
        <v>1</v>
      </c>
      <c r="S44" s="22">
        <f>IF('User Presentation'!$E$7="Y",'Factor Calc'!$AA44,1)</f>
        <v>1</v>
      </c>
      <c r="T44" s="22">
        <f>IF('User Presentation'!$E$7="Y",'Factor Calc'!$AA44,1)</f>
        <v>1</v>
      </c>
      <c r="U44" s="22">
        <f>IF('User Presentation'!$E$7="Y",'Factor Calc'!$AA44,1)</f>
        <v>1</v>
      </c>
      <c r="AA44" s="6">
        <f>'User Presentation'!K10</f>
        <v>1</v>
      </c>
    </row>
    <row r="45" spans="1:28" x14ac:dyDescent="0.2">
      <c r="A45" s="19" t="str">
        <f>'User Presentation'!$H7</f>
        <v>&gt; 4 hrs</v>
      </c>
      <c r="B45" s="22">
        <f>IF('User Presentation'!$G$7="Y",'Factor Calc'!$AA45,1)</f>
        <v>1</v>
      </c>
      <c r="C45" s="22">
        <f>IF('User Presentation'!$G$7="Y",'Factor Calc'!$AA45,1)</f>
        <v>1</v>
      </c>
      <c r="D45" s="22">
        <f>IF('User Presentation'!$G$7="Y",'Factor Calc'!$AA45,1)</f>
        <v>1</v>
      </c>
      <c r="E45" s="22">
        <f>IF('User Presentation'!$G$7="Y",'Factor Calc'!$AA45,1)</f>
        <v>1</v>
      </c>
      <c r="F45" s="22">
        <f>IF('User Presentation'!$G$7="Y",'Factor Calc'!$AA45,1)</f>
        <v>1</v>
      </c>
      <c r="G45" s="22">
        <f>IF('User Presentation'!$G$7="Y",'Factor Calc'!$AA45,1)</f>
        <v>1</v>
      </c>
      <c r="H45" s="22">
        <f>IF('User Presentation'!$G$7="Y",'Factor Calc'!$AA45,1)</f>
        <v>1</v>
      </c>
      <c r="I45" s="22">
        <f>IF('User Presentation'!$G$7="Y",'Factor Calc'!$AA45,1)</f>
        <v>1</v>
      </c>
      <c r="J45" s="22">
        <f>IF('User Presentation'!$G$7="Y",'Factor Calc'!$AA45,1)</f>
        <v>1</v>
      </c>
      <c r="K45" s="22">
        <f>IF('User Presentation'!$G$7="Y",'Factor Calc'!$AA45,1)</f>
        <v>1</v>
      </c>
      <c r="L45" s="22">
        <f>IF('User Presentation'!$G$7="Y",'Factor Calc'!$AA45,1)</f>
        <v>1</v>
      </c>
      <c r="M45" s="22">
        <f>IF('User Presentation'!$G$7="Y",'Factor Calc'!$AA45,1)</f>
        <v>1</v>
      </c>
      <c r="N45" s="22">
        <f>IF('User Presentation'!$G$7="Y",'Factor Calc'!$AA45,1)</f>
        <v>1</v>
      </c>
      <c r="O45" s="22">
        <f>IF('User Presentation'!$G$7="Y",'Factor Calc'!$AA45,1)</f>
        <v>1</v>
      </c>
      <c r="P45" s="22">
        <f>IF('User Presentation'!$G$7="Y",'Factor Calc'!$AA45,1)</f>
        <v>1</v>
      </c>
      <c r="Q45" s="22">
        <f>IF('User Presentation'!$G$7="Y",'Factor Calc'!$AA45,1)</f>
        <v>1</v>
      </c>
      <c r="R45" s="22">
        <f>IF('User Presentation'!$G$7="Y",'Factor Calc'!$AA45,1)</f>
        <v>1</v>
      </c>
      <c r="S45" s="22">
        <f>IF('User Presentation'!$G$7="Y",'Factor Calc'!$AA45,1)</f>
        <v>1</v>
      </c>
      <c r="T45" s="22">
        <f>IF('User Presentation'!$G$7="Y",'Factor Calc'!$AA45,1)</f>
        <v>1</v>
      </c>
      <c r="U45" s="22">
        <f>IF('User Presentation'!$G$7="Y",'Factor Calc'!$AA45,1)</f>
        <v>1</v>
      </c>
      <c r="AA45" s="6">
        <f>'User Presentation'!L10</f>
        <v>0.75</v>
      </c>
    </row>
    <row r="46" spans="1:28" x14ac:dyDescent="0.2">
      <c r="A46" s="20" t="str">
        <f>'User Presentation'!$A8</f>
        <v>Roadway Surface Factors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8" x14ac:dyDescent="0.2">
      <c r="A47" s="6" t="str">
        <f>'User Presentation'!$B9</f>
        <v>Pavement Material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AB47" s="21"/>
    </row>
    <row r="48" spans="1:28" x14ac:dyDescent="0.2">
      <c r="A48" s="19" t="str">
        <f>'User Presentation'!$D9</f>
        <v>Asphalt</v>
      </c>
      <c r="B48" s="22">
        <f>IF('User Presentation'!$C$9="Y",'Factor Calc'!$AA48,1)</f>
        <v>1</v>
      </c>
      <c r="C48" s="22">
        <f>IF('User Presentation'!$C$9="Y",'Factor Calc'!$AA48,1)</f>
        <v>1</v>
      </c>
      <c r="D48" s="22">
        <f>IF('User Presentation'!$C$9="Y",'Factor Calc'!$AA48,1)</f>
        <v>1</v>
      </c>
      <c r="E48" s="22">
        <f>IF('User Presentation'!$C$9="Y",'Factor Calc'!$AA48,1)</f>
        <v>1</v>
      </c>
      <c r="F48" s="22">
        <f>IF('User Presentation'!$C$9="Y",'Factor Calc'!$AA48,1)</f>
        <v>1</v>
      </c>
      <c r="G48" s="22">
        <f>IF('User Presentation'!$C$9="Y",'Factor Calc'!$AA48,1)</f>
        <v>1</v>
      </c>
      <c r="H48" s="22">
        <f>IF('User Presentation'!$C$9="Y",'Factor Calc'!$AA48,1)</f>
        <v>1</v>
      </c>
      <c r="I48" s="22">
        <f>IF('User Presentation'!$C$9="Y",'Factor Calc'!$AA48,1)</f>
        <v>1</v>
      </c>
      <c r="J48" s="22">
        <f>IF('User Presentation'!$C$9="Y",'Factor Calc'!$AA48,1)</f>
        <v>1</v>
      </c>
      <c r="K48" s="22">
        <f>IF('User Presentation'!$C$9="Y",'Factor Calc'!$AA48,1)</f>
        <v>1</v>
      </c>
      <c r="L48" s="22">
        <f>IF('User Presentation'!$C$9="Y",'Factor Calc'!$AA48,1)</f>
        <v>1</v>
      </c>
      <c r="M48" s="22">
        <f>IF('User Presentation'!$C$9="Y",'Factor Calc'!$AA48,1)</f>
        <v>1</v>
      </c>
      <c r="N48" s="22">
        <f>IF('User Presentation'!$C$9="Y",'Factor Calc'!$AA48,1)</f>
        <v>1</v>
      </c>
      <c r="O48" s="22">
        <f>IF('User Presentation'!$C$9="Y",'Factor Calc'!$AA48,1)</f>
        <v>1</v>
      </c>
      <c r="P48" s="22">
        <f>IF('User Presentation'!$C$9="Y",'Factor Calc'!$AA48,1)</f>
        <v>1</v>
      </c>
      <c r="Q48" s="22">
        <f>IF('User Presentation'!$C$9="Y",'Factor Calc'!$AA48,1)</f>
        <v>1</v>
      </c>
      <c r="R48" s="22">
        <f>IF('User Presentation'!$C$9="Y",'Factor Calc'!$AA48,1)</f>
        <v>1</v>
      </c>
      <c r="S48" s="22">
        <f>IF('User Presentation'!$C$9="Y",'Factor Calc'!$AA48,1)</f>
        <v>1</v>
      </c>
      <c r="T48" s="22">
        <f>IF('User Presentation'!$C$9="Y",'Factor Calc'!$AA48,1)</f>
        <v>1</v>
      </c>
      <c r="U48" s="22">
        <f>IF('User Presentation'!$C$9="Y",'Factor Calc'!$AA48,1)</f>
        <v>1</v>
      </c>
      <c r="W48" s="6" t="s">
        <v>105</v>
      </c>
      <c r="AA48" s="6">
        <f>'User Presentation'!J9</f>
        <v>1.5</v>
      </c>
    </row>
    <row r="49" spans="1:28" x14ac:dyDescent="0.2">
      <c r="A49" s="19" t="str">
        <f>'User Presentation'!$F9</f>
        <v>Concrete</v>
      </c>
      <c r="B49" s="22">
        <f>IF('User Presentation'!$E$9="Y",'Factor Calc'!$AA49,1)</f>
        <v>1</v>
      </c>
      <c r="C49" s="22">
        <f>IF('User Presentation'!$E$9="Y",'Factor Calc'!$AA49,1)</f>
        <v>1</v>
      </c>
      <c r="D49" s="22">
        <f>IF('User Presentation'!$E$9="Y",'Factor Calc'!$AA49,1)</f>
        <v>1</v>
      </c>
      <c r="E49" s="22">
        <f>IF('User Presentation'!$E$9="Y",'Factor Calc'!$AA49,1)</f>
        <v>1</v>
      </c>
      <c r="F49" s="22">
        <f>IF('User Presentation'!$E$9="Y",'Factor Calc'!$AA49,1)</f>
        <v>1</v>
      </c>
      <c r="G49" s="22">
        <f>IF('User Presentation'!$E$9="Y",'Factor Calc'!$AA49,1)</f>
        <v>1</v>
      </c>
      <c r="H49" s="22">
        <f>IF('User Presentation'!$E$9="Y",'Factor Calc'!$AA49,1)</f>
        <v>1</v>
      </c>
      <c r="I49" s="22">
        <f>IF('User Presentation'!$E$9="Y",'Factor Calc'!$AA49,1)</f>
        <v>1</v>
      </c>
      <c r="J49" s="22">
        <f>IF('User Presentation'!$E$9="Y",'Factor Calc'!$AA49,1)</f>
        <v>1</v>
      </c>
      <c r="K49" s="22">
        <f>IF('User Presentation'!$E$9="Y",'Factor Calc'!$AA49,1)</f>
        <v>1</v>
      </c>
      <c r="L49" s="22">
        <f>IF('User Presentation'!$E$9="Y",'Factor Calc'!$AA49,1)</f>
        <v>1</v>
      </c>
      <c r="M49" s="22">
        <f>IF('User Presentation'!$E$9="Y",'Factor Calc'!$AA49,1)</f>
        <v>1</v>
      </c>
      <c r="N49" s="22">
        <f>IF('User Presentation'!$E$9="Y",'Factor Calc'!$AA49,1)</f>
        <v>1</v>
      </c>
      <c r="O49" s="22">
        <f>IF('User Presentation'!$E$9="Y",'Factor Calc'!$AA49,1)</f>
        <v>1</v>
      </c>
      <c r="P49" s="22">
        <f>IF('User Presentation'!$E$9="Y",'Factor Calc'!$AA49,1)</f>
        <v>1</v>
      </c>
      <c r="Q49" s="22">
        <f>IF('User Presentation'!$E$9="Y",'Factor Calc'!$AA49,1)</f>
        <v>1</v>
      </c>
      <c r="R49" s="22">
        <f>IF('User Presentation'!$E$9="Y",'Factor Calc'!$AA49,1)</f>
        <v>1</v>
      </c>
      <c r="S49" s="22">
        <f>IF('User Presentation'!$E$9="Y",'Factor Calc'!$AA49,1)</f>
        <v>1</v>
      </c>
      <c r="T49" s="22">
        <f>IF('User Presentation'!$E$9="Y",'Factor Calc'!$AA49,1)</f>
        <v>1</v>
      </c>
      <c r="U49" s="22">
        <f>IF('User Presentation'!$E$9="Y",'Factor Calc'!$AA49,1)</f>
        <v>1</v>
      </c>
      <c r="AA49" s="6">
        <f>'User Presentation'!K9</f>
        <v>1</v>
      </c>
    </row>
    <row r="50" spans="1:28" x14ac:dyDescent="0.2">
      <c r="A50" s="19" t="str">
        <f>'User Presentation'!$H9</f>
        <v>Open Graded/Porous</v>
      </c>
      <c r="B50" s="22">
        <f>IF('User Presentation'!$G$9="Y",'Factor Calc'!$AA50,1)</f>
        <v>1</v>
      </c>
      <c r="C50" s="22">
        <f>IF('User Presentation'!$G$9="Y",'Factor Calc'!$AA50,1)</f>
        <v>1</v>
      </c>
      <c r="D50" s="22">
        <f>IF('User Presentation'!$G$9="Y",'Factor Calc'!$AA50,1)</f>
        <v>1</v>
      </c>
      <c r="E50" s="22">
        <f>IF('User Presentation'!$G$9="Y",'Factor Calc'!$AA50,1)</f>
        <v>1</v>
      </c>
      <c r="F50" s="22">
        <f>IF('User Presentation'!$G$9="Y",'Factor Calc'!$AA50,1)</f>
        <v>1</v>
      </c>
      <c r="G50" s="22">
        <f>IF('User Presentation'!$G$9="Y",'Factor Calc'!$AA50,1)</f>
        <v>1</v>
      </c>
      <c r="H50" s="22">
        <f>IF('User Presentation'!$G$9="Y",'Factor Calc'!$AA50,1)</f>
        <v>1</v>
      </c>
      <c r="I50" s="22">
        <f>IF('User Presentation'!$G$9="Y",'Factor Calc'!$AA50,1)</f>
        <v>1</v>
      </c>
      <c r="J50" s="22">
        <f>IF('User Presentation'!$G$9="Y",'Factor Calc'!$AA50,1)</f>
        <v>1</v>
      </c>
      <c r="K50" s="22">
        <f>IF('User Presentation'!$G$9="Y",'Factor Calc'!$AA50,1)</f>
        <v>1</v>
      </c>
      <c r="L50" s="22">
        <f>IF('User Presentation'!$G$9="Y",'Factor Calc'!$AA50,1)</f>
        <v>1</v>
      </c>
      <c r="M50" s="22">
        <f>IF('User Presentation'!$G$9="Y",'Factor Calc'!$AA50,1)</f>
        <v>1</v>
      </c>
      <c r="N50" s="22">
        <f>IF('User Presentation'!$G$9="Y",'Factor Calc'!$AA50,1)</f>
        <v>1</v>
      </c>
      <c r="O50" s="22">
        <f>IF('User Presentation'!$G$9="Y",'Factor Calc'!$AA50,1)</f>
        <v>1</v>
      </c>
      <c r="P50" s="22">
        <f>IF('User Presentation'!$G$9="Y",'Factor Calc'!$AA50,1)</f>
        <v>1</v>
      </c>
      <c r="Q50" s="22">
        <f>IF('User Presentation'!$G$9="Y",'Factor Calc'!$AA50,1)</f>
        <v>1</v>
      </c>
      <c r="R50" s="22">
        <f>IF('User Presentation'!$G$9="Y",'Factor Calc'!$AA50,1)</f>
        <v>1</v>
      </c>
      <c r="S50" s="22">
        <f>IF('User Presentation'!$G$9="Y",'Factor Calc'!$AA50,1)</f>
        <v>1</v>
      </c>
      <c r="T50" s="22">
        <f>IF('User Presentation'!$G$9="Y",'Factor Calc'!$AA50,1)</f>
        <v>1</v>
      </c>
      <c r="U50" s="22">
        <f>IF('User Presentation'!$G$9="Y",'Factor Calc'!$AA50,1)</f>
        <v>1</v>
      </c>
      <c r="AA50" s="6">
        <f>'User Presentation'!L9</f>
        <v>0.5</v>
      </c>
    </row>
    <row r="51" spans="1:28" x14ac:dyDescent="0.2">
      <c r="A51" s="6" t="str">
        <f>'User Presentation'!$B10</f>
        <v>Pavement Surface Age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AB51" s="21"/>
    </row>
    <row r="52" spans="1:28" x14ac:dyDescent="0.2">
      <c r="A52" s="19" t="str">
        <f>'User Presentation'!$D10</f>
        <v>0 to 3 yrs</v>
      </c>
      <c r="B52" s="22">
        <f>IF('User Presentation'!$C$10="Y",'Factor Calc'!$AA52,1)</f>
        <v>1</v>
      </c>
      <c r="C52" s="22">
        <f>IF('User Presentation'!$C$10="Y",'Factor Calc'!$AA52,1)</f>
        <v>1</v>
      </c>
      <c r="D52" s="22">
        <f>IF('User Presentation'!$C$10="Y",'Factor Calc'!$AA52,1)</f>
        <v>1</v>
      </c>
      <c r="E52" s="22">
        <f>IF('User Presentation'!$C$10="Y",'Factor Calc'!$AA52,1)</f>
        <v>1</v>
      </c>
      <c r="F52" s="22">
        <f>IF('User Presentation'!$C$10="Y",'Factor Calc'!$AA52,1)</f>
        <v>1</v>
      </c>
      <c r="G52" s="22">
        <f>IF('User Presentation'!$C$10="Y",'Factor Calc'!$AA52,1)</f>
        <v>1</v>
      </c>
      <c r="H52" s="22">
        <f>IF('User Presentation'!$C$10="Y",'Factor Calc'!$AA52,1)</f>
        <v>1</v>
      </c>
      <c r="I52" s="22">
        <f>IF('User Presentation'!$C$10="Y",'Factor Calc'!$AA52,1)</f>
        <v>1</v>
      </c>
      <c r="J52" s="22">
        <f>IF('User Presentation'!$C$10="Y",'Factor Calc'!$AA52,1)</f>
        <v>1</v>
      </c>
      <c r="K52" s="22">
        <f>IF('User Presentation'!$C$10="Y",'Factor Calc'!$AA52,1)</f>
        <v>1</v>
      </c>
      <c r="L52" s="22">
        <f>IF('User Presentation'!$C$10="Y",'Factor Calc'!$AA52,1)</f>
        <v>1</v>
      </c>
      <c r="M52" s="22">
        <f>IF('User Presentation'!$C$10="Y",'Factor Calc'!$AA52,1)</f>
        <v>1</v>
      </c>
      <c r="N52" s="22">
        <f>IF('User Presentation'!$C$10="Y",'Factor Calc'!$AA52,1)</f>
        <v>1</v>
      </c>
      <c r="O52" s="22">
        <f>IF('User Presentation'!$C$10="Y",'Factor Calc'!$AA52,1)</f>
        <v>1</v>
      </c>
      <c r="P52" s="22">
        <f>IF('User Presentation'!$C$10="Y",'Factor Calc'!$AA52,1)</f>
        <v>1</v>
      </c>
      <c r="Q52" s="22">
        <f>IF('User Presentation'!$C$10="Y",'Factor Calc'!$AA52,1)</f>
        <v>1</v>
      </c>
      <c r="R52" s="22">
        <f>IF('User Presentation'!$C$10="Y",'Factor Calc'!$AA52,1)</f>
        <v>1</v>
      </c>
      <c r="S52" s="22">
        <f>IF('User Presentation'!$C$10="Y",'Factor Calc'!$AA52,1)</f>
        <v>1</v>
      </c>
      <c r="T52" s="22">
        <f>IF('User Presentation'!$C$10="Y",'Factor Calc'!$AA52,1)</f>
        <v>1</v>
      </c>
      <c r="U52" s="22">
        <f>IF('User Presentation'!$C$10="Y",'Factor Calc'!$AA52,1)</f>
        <v>1</v>
      </c>
      <c r="W52" s="6" t="s">
        <v>106</v>
      </c>
      <c r="AA52" s="22">
        <f>'User Presentation'!J10</f>
        <v>1.25</v>
      </c>
    </row>
    <row r="53" spans="1:28" x14ac:dyDescent="0.2">
      <c r="A53" s="19" t="str">
        <f>'User Presentation'!$F10</f>
        <v>4 to 8 yrs</v>
      </c>
      <c r="B53" s="22">
        <f>IF('User Presentation'!$E$10="Y",'Factor Calc'!$AA53,1)</f>
        <v>1</v>
      </c>
      <c r="C53" s="22">
        <f>IF('User Presentation'!$E$10="Y",'Factor Calc'!$AA53,1)</f>
        <v>1</v>
      </c>
      <c r="D53" s="22">
        <f>IF('User Presentation'!$E$10="Y",'Factor Calc'!$AA53,1)</f>
        <v>1</v>
      </c>
      <c r="E53" s="22">
        <f>IF('User Presentation'!$E$10="Y",'Factor Calc'!$AA53,1)</f>
        <v>1</v>
      </c>
      <c r="F53" s="22">
        <f>IF('User Presentation'!$E$10="Y",'Factor Calc'!$AA53,1)</f>
        <v>1</v>
      </c>
      <c r="G53" s="22">
        <f>IF('User Presentation'!$E$10="Y",'Factor Calc'!$AA53,1)</f>
        <v>1</v>
      </c>
      <c r="H53" s="22">
        <f>IF('User Presentation'!$E$10="Y",'Factor Calc'!$AA53,1)</f>
        <v>1</v>
      </c>
      <c r="I53" s="22">
        <f>IF('User Presentation'!$E$10="Y",'Factor Calc'!$AA53,1)</f>
        <v>1</v>
      </c>
      <c r="J53" s="22">
        <f>IF('User Presentation'!$E$10="Y",'Factor Calc'!$AA53,1)</f>
        <v>1</v>
      </c>
      <c r="K53" s="22">
        <f>IF('User Presentation'!$E$10="Y",'Factor Calc'!$AA53,1)</f>
        <v>1</v>
      </c>
      <c r="L53" s="22">
        <f>IF('User Presentation'!$E$10="Y",'Factor Calc'!$AA53,1)</f>
        <v>1</v>
      </c>
      <c r="M53" s="22">
        <f>IF('User Presentation'!$E$10="Y",'Factor Calc'!$AA53,1)</f>
        <v>1</v>
      </c>
      <c r="N53" s="22">
        <f>IF('User Presentation'!$E$10="Y",'Factor Calc'!$AA53,1)</f>
        <v>1</v>
      </c>
      <c r="O53" s="22">
        <f>IF('User Presentation'!$E$10="Y",'Factor Calc'!$AA53,1)</f>
        <v>1</v>
      </c>
      <c r="P53" s="22">
        <f>IF('User Presentation'!$E$10="Y",'Factor Calc'!$AA53,1)</f>
        <v>1</v>
      </c>
      <c r="Q53" s="22">
        <f>IF('User Presentation'!$E$10="Y",'Factor Calc'!$AA53,1)</f>
        <v>1</v>
      </c>
      <c r="R53" s="22">
        <f>IF('User Presentation'!$E$10="Y",'Factor Calc'!$AA53,1)</f>
        <v>1</v>
      </c>
      <c r="S53" s="22">
        <f>IF('User Presentation'!$E$10="Y",'Factor Calc'!$AA53,1)</f>
        <v>1</v>
      </c>
      <c r="T53" s="22">
        <f>IF('User Presentation'!$E$10="Y",'Factor Calc'!$AA53,1)</f>
        <v>1</v>
      </c>
      <c r="U53" s="22">
        <f>IF('User Presentation'!$E$10="Y",'Factor Calc'!$AA53,1)</f>
        <v>1</v>
      </c>
      <c r="AA53" s="22">
        <f>'User Presentation'!K10</f>
        <v>1</v>
      </c>
    </row>
    <row r="54" spans="1:28" x14ac:dyDescent="0.2">
      <c r="A54" s="19" t="str">
        <f>'User Presentation'!$H10</f>
        <v>8 to 20+ yrs</v>
      </c>
      <c r="B54" s="22">
        <f>IF('User Presentation'!$G$10="Y",'Factor Calc'!$AA54,1)</f>
        <v>1</v>
      </c>
      <c r="C54" s="22">
        <f>IF('User Presentation'!$G$10="Y",'Factor Calc'!$AA54,1)</f>
        <v>1</v>
      </c>
      <c r="D54" s="22">
        <f>IF('User Presentation'!$G$10="Y",'Factor Calc'!$AA54,1)</f>
        <v>1</v>
      </c>
      <c r="E54" s="22">
        <f>IF('User Presentation'!$G$10="Y",'Factor Calc'!$AA54,1)</f>
        <v>1</v>
      </c>
      <c r="F54" s="22">
        <f>IF('User Presentation'!$G$10="Y",'Factor Calc'!$AA54,1)</f>
        <v>1</v>
      </c>
      <c r="G54" s="22">
        <f>IF('User Presentation'!$G$10="Y",'Factor Calc'!$AA54,1)</f>
        <v>1</v>
      </c>
      <c r="H54" s="22">
        <f>IF('User Presentation'!$G$10="Y",'Factor Calc'!$AA54,1)</f>
        <v>1</v>
      </c>
      <c r="I54" s="22">
        <f>IF('User Presentation'!$G$10="Y",'Factor Calc'!$AA54,1)</f>
        <v>1</v>
      </c>
      <c r="J54" s="22">
        <f>IF('User Presentation'!$G$10="Y",'Factor Calc'!$AA54,1)</f>
        <v>1</v>
      </c>
      <c r="K54" s="22">
        <f>IF('User Presentation'!$G$10="Y",'Factor Calc'!$AA54,1)</f>
        <v>1</v>
      </c>
      <c r="L54" s="22">
        <f>IF('User Presentation'!$G$10="Y",'Factor Calc'!$AA54,1)</f>
        <v>1</v>
      </c>
      <c r="M54" s="22">
        <f>IF('User Presentation'!$G$10="Y",'Factor Calc'!$AA54,1)</f>
        <v>1</v>
      </c>
      <c r="N54" s="22">
        <f>IF('User Presentation'!$G$10="Y",'Factor Calc'!$AA54,1)</f>
        <v>1</v>
      </c>
      <c r="O54" s="22">
        <f>IF('User Presentation'!$G$10="Y",'Factor Calc'!$AA54,1)</f>
        <v>1</v>
      </c>
      <c r="P54" s="22">
        <f>IF('User Presentation'!$G$10="Y",'Factor Calc'!$AA54,1)</f>
        <v>1</v>
      </c>
      <c r="Q54" s="22">
        <f>IF('User Presentation'!$G$10="Y",'Factor Calc'!$AA54,1)</f>
        <v>1</v>
      </c>
      <c r="R54" s="22">
        <f>IF('User Presentation'!$G$10="Y",'Factor Calc'!$AA54,1)</f>
        <v>1</v>
      </c>
      <c r="S54" s="22">
        <f>IF('User Presentation'!$G$10="Y",'Factor Calc'!$AA54,1)</f>
        <v>1</v>
      </c>
      <c r="T54" s="22">
        <f>IF('User Presentation'!$G$10="Y",'Factor Calc'!$AA54,1)</f>
        <v>1</v>
      </c>
      <c r="U54" s="22">
        <f>IF('User Presentation'!$G$10="Y",'Factor Calc'!$AA54,1)</f>
        <v>1</v>
      </c>
      <c r="AA54" s="22">
        <f>'User Presentation'!L10</f>
        <v>0.75</v>
      </c>
    </row>
    <row r="55" spans="1:28" x14ac:dyDescent="0.2">
      <c r="A55" s="20" t="str">
        <f>'User Presentation'!$A11</f>
        <v>Weather Factors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8" x14ac:dyDescent="0.2">
      <c r="A56" s="6" t="str">
        <f>'User Presentation'!$B12</f>
        <v>Sun Condition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AB56" s="21"/>
    </row>
    <row r="57" spans="1:28" x14ac:dyDescent="0.2">
      <c r="A57" s="19" t="str">
        <f>'User Presentation'!$D12</f>
        <v>Bright Sky</v>
      </c>
      <c r="B57" s="22">
        <f>IF('User Presentation'!$C$12="Y",'Factor Calc'!$AA57,1)</f>
        <v>1</v>
      </c>
      <c r="C57" s="22">
        <f>IF('User Presentation'!$C$12="Y",'Factor Calc'!$AA57,1)</f>
        <v>1</v>
      </c>
      <c r="D57" s="22">
        <f>IF('User Presentation'!$C$12="Y",'Factor Calc'!$AA57,1)</f>
        <v>1</v>
      </c>
      <c r="E57" s="22">
        <f>IF('User Presentation'!$C$12="Y",'Factor Calc'!$AA57,1)</f>
        <v>1</v>
      </c>
      <c r="F57" s="22">
        <f>IF('User Presentation'!$C$12="Y",'Factor Calc'!$AA57,1)</f>
        <v>1</v>
      </c>
      <c r="G57" s="22">
        <f>IF('User Presentation'!$C$12="Y",'Factor Calc'!$AA57,1)</f>
        <v>1</v>
      </c>
      <c r="H57" s="22">
        <f>IF('User Presentation'!$C$12="Y",'Factor Calc'!$AA57,1)</f>
        <v>1</v>
      </c>
      <c r="I57" s="22">
        <f>IF('User Presentation'!$C$12="Y",'Factor Calc'!$AA57,1)</f>
        <v>1</v>
      </c>
      <c r="J57" s="22">
        <f>IF('User Presentation'!$C$12="Y",'Factor Calc'!$AA57,1)</f>
        <v>1</v>
      </c>
      <c r="K57" s="22">
        <f>IF('User Presentation'!$C$12="Y",'Factor Calc'!$AA57,1)</f>
        <v>1</v>
      </c>
      <c r="L57" s="22">
        <f>IF('User Presentation'!$C$12="Y",'Factor Calc'!$AA57,1)</f>
        <v>1</v>
      </c>
      <c r="M57" s="22">
        <f>IF('User Presentation'!$C$12="Y",'Factor Calc'!$AA57,1)</f>
        <v>1</v>
      </c>
      <c r="N57" s="22">
        <f>IF('User Presentation'!$C$12="Y",'Factor Calc'!$AA57,1)</f>
        <v>1</v>
      </c>
      <c r="O57" s="22">
        <f>IF('User Presentation'!$C$12="Y",'Factor Calc'!$AA57,1)</f>
        <v>1</v>
      </c>
      <c r="P57" s="22">
        <f>IF('User Presentation'!$C$12="Y",'Factor Calc'!$AA57,1)</f>
        <v>1</v>
      </c>
      <c r="Q57" s="22">
        <f>IF('User Presentation'!$C$12="Y",'Factor Calc'!$AA57,1)</f>
        <v>1</v>
      </c>
      <c r="R57" s="22">
        <f>IF('User Presentation'!$C$12="Y",'Factor Calc'!$AA57,1)</f>
        <v>1</v>
      </c>
      <c r="S57" s="22">
        <f>IF('User Presentation'!$C$12="Y",'Factor Calc'!$AA57,1)</f>
        <v>1</v>
      </c>
      <c r="T57" s="22">
        <f>IF('User Presentation'!$C$12="Y",'Factor Calc'!$AA57,1)</f>
        <v>1</v>
      </c>
      <c r="U57" s="22">
        <f>IF('User Presentation'!$C$12="Y",'Factor Calc'!$AA57,1)</f>
        <v>1</v>
      </c>
      <c r="W57" s="6" t="s">
        <v>105</v>
      </c>
      <c r="AA57" s="6">
        <f>'User Presentation'!J12</f>
        <v>1.5</v>
      </c>
    </row>
    <row r="58" spans="1:28" x14ac:dyDescent="0.2">
      <c r="A58" s="19" t="str">
        <f>'User Presentation'!$F12</f>
        <v>Overcast</v>
      </c>
      <c r="B58" s="22">
        <f>IF('User Presentation'!$E$12="Y",'Factor Calc'!$AA58,1)</f>
        <v>1</v>
      </c>
      <c r="C58" s="22">
        <f>IF('User Presentation'!$E$12="Y",'Factor Calc'!$AA58,1)</f>
        <v>1</v>
      </c>
      <c r="D58" s="22">
        <f>IF('User Presentation'!$E$12="Y",'Factor Calc'!$AA58,1)</f>
        <v>1</v>
      </c>
      <c r="E58" s="22">
        <f>IF('User Presentation'!$E$12="Y",'Factor Calc'!$AA58,1)</f>
        <v>1</v>
      </c>
      <c r="F58" s="22">
        <f>IF('User Presentation'!$E$12="Y",'Factor Calc'!$AA58,1)</f>
        <v>1</v>
      </c>
      <c r="G58" s="22">
        <f>IF('User Presentation'!$E$12="Y",'Factor Calc'!$AA58,1)</f>
        <v>1</v>
      </c>
      <c r="H58" s="22">
        <f>IF('User Presentation'!$E$12="Y",'Factor Calc'!$AA58,1)</f>
        <v>1</v>
      </c>
      <c r="I58" s="22">
        <f>IF('User Presentation'!$E$12="Y",'Factor Calc'!$AA58,1)</f>
        <v>1</v>
      </c>
      <c r="J58" s="22">
        <f>IF('User Presentation'!$E$12="Y",'Factor Calc'!$AA58,1)</f>
        <v>1</v>
      </c>
      <c r="K58" s="22">
        <f>IF('User Presentation'!$E$12="Y",'Factor Calc'!$AA58,1)</f>
        <v>1</v>
      </c>
      <c r="L58" s="22">
        <f>IF('User Presentation'!$E$12="Y",'Factor Calc'!$AA58,1)</f>
        <v>1</v>
      </c>
      <c r="M58" s="22">
        <f>IF('User Presentation'!$E$12="Y",'Factor Calc'!$AA58,1)</f>
        <v>1</v>
      </c>
      <c r="N58" s="22">
        <f>IF('User Presentation'!$E$12="Y",'Factor Calc'!$AA58,1)</f>
        <v>1</v>
      </c>
      <c r="O58" s="22">
        <f>IF('User Presentation'!$E$12="Y",'Factor Calc'!$AA58,1)</f>
        <v>1</v>
      </c>
      <c r="P58" s="22">
        <f>IF('User Presentation'!$E$12="Y",'Factor Calc'!$AA58,1)</f>
        <v>1</v>
      </c>
      <c r="Q58" s="22">
        <f>IF('User Presentation'!$E$12="Y",'Factor Calc'!$AA58,1)</f>
        <v>1</v>
      </c>
      <c r="R58" s="22">
        <f>IF('User Presentation'!$E$12="Y",'Factor Calc'!$AA58,1)</f>
        <v>1</v>
      </c>
      <c r="S58" s="22">
        <f>IF('User Presentation'!$E$12="Y",'Factor Calc'!$AA58,1)</f>
        <v>1</v>
      </c>
      <c r="T58" s="22">
        <f>IF('User Presentation'!$E$12="Y",'Factor Calc'!$AA58,1)</f>
        <v>1</v>
      </c>
      <c r="U58" s="22">
        <f>IF('User Presentation'!$E$12="Y",'Factor Calc'!$AA58,1)</f>
        <v>1</v>
      </c>
      <c r="AA58" s="6">
        <f>'User Presentation'!K12</f>
        <v>1</v>
      </c>
    </row>
    <row r="59" spans="1:28" x14ac:dyDescent="0.2">
      <c r="A59" s="19" t="str">
        <f>'User Presentation'!$H12</f>
        <v>Dark</v>
      </c>
      <c r="B59" s="22">
        <f>IF('User Presentation'!$G$12="Y",'Factor Calc'!$AA59,1)</f>
        <v>1</v>
      </c>
      <c r="C59" s="22">
        <f>IF('User Presentation'!$G$12="Y",'Factor Calc'!$AA59,1)</f>
        <v>1</v>
      </c>
      <c r="D59" s="22">
        <f>IF('User Presentation'!$G$12="Y",'Factor Calc'!$AA59,1)</f>
        <v>1</v>
      </c>
      <c r="E59" s="22">
        <f>IF('User Presentation'!$G$12="Y",'Factor Calc'!$AA59,1)</f>
        <v>1</v>
      </c>
      <c r="F59" s="22">
        <f>IF('User Presentation'!$G$12="Y",'Factor Calc'!$AA59,1)</f>
        <v>1</v>
      </c>
      <c r="G59" s="22">
        <f>IF('User Presentation'!$G$12="Y",'Factor Calc'!$AA59,1)</f>
        <v>1</v>
      </c>
      <c r="H59" s="22">
        <f>IF('User Presentation'!$G$12="Y",'Factor Calc'!$AA59,1)</f>
        <v>1</v>
      </c>
      <c r="I59" s="22">
        <f>IF('User Presentation'!$G$12="Y",'Factor Calc'!$AA59,1)</f>
        <v>1</v>
      </c>
      <c r="J59" s="22">
        <f>IF('User Presentation'!$G$12="Y",'Factor Calc'!$AA59,1)</f>
        <v>1</v>
      </c>
      <c r="K59" s="22">
        <f>IF('User Presentation'!$G$12="Y",'Factor Calc'!$AA59,1)</f>
        <v>1</v>
      </c>
      <c r="L59" s="22">
        <f>IF('User Presentation'!$G$12="Y",'Factor Calc'!$AA59,1)</f>
        <v>1</v>
      </c>
      <c r="M59" s="22">
        <f>IF('User Presentation'!$G$12="Y",'Factor Calc'!$AA59,1)</f>
        <v>1</v>
      </c>
      <c r="N59" s="22">
        <f>IF('User Presentation'!$G$12="Y",'Factor Calc'!$AA59,1)</f>
        <v>1</v>
      </c>
      <c r="O59" s="22">
        <f>IF('User Presentation'!$G$12="Y",'Factor Calc'!$AA59,1)</f>
        <v>1</v>
      </c>
      <c r="P59" s="22">
        <f>IF('User Presentation'!$G$12="Y",'Factor Calc'!$AA59,1)</f>
        <v>1</v>
      </c>
      <c r="Q59" s="22">
        <f>IF('User Presentation'!$G$12="Y",'Factor Calc'!$AA59,1)</f>
        <v>1</v>
      </c>
      <c r="R59" s="22">
        <f>IF('User Presentation'!$G$12="Y",'Factor Calc'!$AA59,1)</f>
        <v>1</v>
      </c>
      <c r="S59" s="22">
        <f>IF('User Presentation'!$G$12="Y",'Factor Calc'!$AA59,1)</f>
        <v>1</v>
      </c>
      <c r="T59" s="22">
        <f>IF('User Presentation'!$G$12="Y",'Factor Calc'!$AA59,1)</f>
        <v>1</v>
      </c>
      <c r="U59" s="22">
        <f>IF('User Presentation'!$G$12="Y",'Factor Calc'!$AA59,1)</f>
        <v>1</v>
      </c>
      <c r="AA59" s="6">
        <f>'User Presentation'!L12</f>
        <v>0.5</v>
      </c>
    </row>
    <row r="60" spans="1:28" x14ac:dyDescent="0.2">
      <c r="A60" s="6" t="str">
        <f>'User Presentation'!$B13</f>
        <v>Wind Condition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AB60" s="21"/>
    </row>
    <row r="61" spans="1:28" x14ac:dyDescent="0.2">
      <c r="A61" s="19" t="str">
        <f>'User Presentation'!$D13</f>
        <v>Calm</v>
      </c>
      <c r="B61" s="22">
        <f>IF('User Presentation'!$C$13="Y",'Factor Calc'!$AA61,1)</f>
        <v>1</v>
      </c>
      <c r="C61" s="22">
        <f>IF('User Presentation'!$C$13="Y",'Factor Calc'!$AA61,1)</f>
        <v>1</v>
      </c>
      <c r="D61" s="22">
        <f>IF('User Presentation'!$C$13="Y",'Factor Calc'!$AA61,1)</f>
        <v>1</v>
      </c>
      <c r="E61" s="22">
        <f>IF('User Presentation'!$C$13="Y",'Factor Calc'!$AA61,1)</f>
        <v>1</v>
      </c>
      <c r="F61" s="22">
        <f>IF('User Presentation'!$C$13="Y",'Factor Calc'!$AA61,1)</f>
        <v>1</v>
      </c>
      <c r="G61" s="22">
        <f>IF('User Presentation'!$C$13="Y",'Factor Calc'!$AA61,1)</f>
        <v>1</v>
      </c>
      <c r="H61" s="22">
        <f>IF('User Presentation'!$C$13="Y",'Factor Calc'!$AA61,1)</f>
        <v>1</v>
      </c>
      <c r="I61" s="22">
        <f>IF('User Presentation'!$C$13="Y",'Factor Calc'!$AA61,1)</f>
        <v>1</v>
      </c>
      <c r="J61" s="22">
        <f>IF('User Presentation'!$C$13="Y",'Factor Calc'!$AA61,1)</f>
        <v>1</v>
      </c>
      <c r="K61" s="22">
        <f>IF('User Presentation'!$C$13="Y",'Factor Calc'!$AA61,1)</f>
        <v>1</v>
      </c>
      <c r="L61" s="22">
        <f>IF('User Presentation'!$C$13="Y",'Factor Calc'!$AA61,1)</f>
        <v>1</v>
      </c>
      <c r="M61" s="22">
        <f>IF('User Presentation'!$C$13="Y",'Factor Calc'!$AA61,1)</f>
        <v>1</v>
      </c>
      <c r="N61" s="22">
        <f>IF('User Presentation'!$C$13="Y",'Factor Calc'!$AA61,1)</f>
        <v>1</v>
      </c>
      <c r="O61" s="22">
        <f>IF('User Presentation'!$C$13="Y",'Factor Calc'!$AA61,1)</f>
        <v>1</v>
      </c>
      <c r="P61" s="22">
        <f>IF('User Presentation'!$C$13="Y",'Factor Calc'!$AA61,1)</f>
        <v>1</v>
      </c>
      <c r="Q61" s="22">
        <f>IF('User Presentation'!$C$13="Y",'Factor Calc'!$AA61,1)</f>
        <v>1</v>
      </c>
      <c r="R61" s="22">
        <f>IF('User Presentation'!$C$13="Y",'Factor Calc'!$AA61,1)</f>
        <v>1</v>
      </c>
      <c r="S61" s="22">
        <f>IF('User Presentation'!$C$13="Y",'Factor Calc'!$AA61,1)</f>
        <v>1</v>
      </c>
      <c r="T61" s="22">
        <f>IF('User Presentation'!$C$13="Y",'Factor Calc'!$AA61,1)</f>
        <v>1</v>
      </c>
      <c r="U61" s="22">
        <f>IF('User Presentation'!$C$13="Y",'Factor Calc'!$AA61,1)</f>
        <v>1</v>
      </c>
      <c r="W61" s="6" t="s">
        <v>106</v>
      </c>
      <c r="AA61" s="22">
        <f>'User Presentation'!J13</f>
        <v>1.25</v>
      </c>
    </row>
    <row r="62" spans="1:28" x14ac:dyDescent="0.2">
      <c r="A62" s="19" t="str">
        <f>'User Presentation'!$F13</f>
        <v>Light</v>
      </c>
      <c r="B62" s="22">
        <f>IF('User Presentation'!$E$13="Y",'Factor Calc'!$AA62,1)</f>
        <v>1</v>
      </c>
      <c r="C62" s="22">
        <f>IF('User Presentation'!$E$13="Y",'Factor Calc'!$AA62,1)</f>
        <v>1</v>
      </c>
      <c r="D62" s="22">
        <f>IF('User Presentation'!$E$13="Y",'Factor Calc'!$AA62,1)</f>
        <v>1</v>
      </c>
      <c r="E62" s="22">
        <f>IF('User Presentation'!$E$13="Y",'Factor Calc'!$AA62,1)</f>
        <v>1</v>
      </c>
      <c r="F62" s="22">
        <f>IF('User Presentation'!$E$13="Y",'Factor Calc'!$AA62,1)</f>
        <v>1</v>
      </c>
      <c r="G62" s="22">
        <f>IF('User Presentation'!$E$13="Y",'Factor Calc'!$AA62,1)</f>
        <v>1</v>
      </c>
      <c r="H62" s="22">
        <f>IF('User Presentation'!$E$13="Y",'Factor Calc'!$AA62,1)</f>
        <v>1</v>
      </c>
      <c r="I62" s="22">
        <f>IF('User Presentation'!$E$13="Y",'Factor Calc'!$AA62,1)</f>
        <v>1</v>
      </c>
      <c r="J62" s="22">
        <f>IF('User Presentation'!$E$13="Y",'Factor Calc'!$AA62,1)</f>
        <v>1</v>
      </c>
      <c r="K62" s="22">
        <f>IF('User Presentation'!$E$13="Y",'Factor Calc'!$AA62,1)</f>
        <v>1</v>
      </c>
      <c r="L62" s="22">
        <f>IF('User Presentation'!$E$13="Y",'Factor Calc'!$AA62,1)</f>
        <v>1</v>
      </c>
      <c r="M62" s="22">
        <f>IF('User Presentation'!$E$13="Y",'Factor Calc'!$AA62,1)</f>
        <v>1</v>
      </c>
      <c r="N62" s="22">
        <f>IF('User Presentation'!$E$13="Y",'Factor Calc'!$AA62,1)</f>
        <v>1</v>
      </c>
      <c r="O62" s="22">
        <f>IF('User Presentation'!$E$13="Y",'Factor Calc'!$AA62,1)</f>
        <v>1</v>
      </c>
      <c r="P62" s="22">
        <f>IF('User Presentation'!$E$13="Y",'Factor Calc'!$AA62,1)</f>
        <v>1</v>
      </c>
      <c r="Q62" s="22">
        <f>IF('User Presentation'!$E$13="Y",'Factor Calc'!$AA62,1)</f>
        <v>1</v>
      </c>
      <c r="R62" s="22">
        <f>IF('User Presentation'!$E$13="Y",'Factor Calc'!$AA62,1)</f>
        <v>1</v>
      </c>
      <c r="S62" s="22">
        <f>IF('User Presentation'!$E$13="Y",'Factor Calc'!$AA62,1)</f>
        <v>1</v>
      </c>
      <c r="T62" s="22">
        <f>IF('User Presentation'!$E$13="Y",'Factor Calc'!$AA62,1)</f>
        <v>1</v>
      </c>
      <c r="U62" s="22">
        <f>IF('User Presentation'!$E$13="Y",'Factor Calc'!$AA62,1)</f>
        <v>1</v>
      </c>
      <c r="AA62" s="22">
        <f>'User Presentation'!K13</f>
        <v>1</v>
      </c>
    </row>
    <row r="63" spans="1:28" x14ac:dyDescent="0.2">
      <c r="A63" s="19" t="str">
        <f>'User Presentation'!$H13</f>
        <v>Breezy</v>
      </c>
      <c r="B63" s="22">
        <f>IF('User Presentation'!$G$13="Y",'Factor Calc'!$AA63,1)</f>
        <v>1</v>
      </c>
      <c r="C63" s="22">
        <f>IF('User Presentation'!$G$13="Y",'Factor Calc'!$AA63,1)</f>
        <v>1</v>
      </c>
      <c r="D63" s="22">
        <f>IF('User Presentation'!$G$13="Y",'Factor Calc'!$AA63,1)</f>
        <v>1</v>
      </c>
      <c r="E63" s="22">
        <f>IF('User Presentation'!$G$13="Y",'Factor Calc'!$AA63,1)</f>
        <v>1</v>
      </c>
      <c r="F63" s="22">
        <f>IF('User Presentation'!$G$13="Y",'Factor Calc'!$AA63,1)</f>
        <v>1</v>
      </c>
      <c r="G63" s="22">
        <f>IF('User Presentation'!$G$13="Y",'Factor Calc'!$AA63,1)</f>
        <v>1</v>
      </c>
      <c r="H63" s="22">
        <f>IF('User Presentation'!$G$13="Y",'Factor Calc'!$AA63,1)</f>
        <v>1</v>
      </c>
      <c r="I63" s="22">
        <f>IF('User Presentation'!$G$13="Y",'Factor Calc'!$AA63,1)</f>
        <v>1</v>
      </c>
      <c r="J63" s="22">
        <f>IF('User Presentation'!$G$13="Y",'Factor Calc'!$AA63,1)</f>
        <v>1</v>
      </c>
      <c r="K63" s="22">
        <f>IF('User Presentation'!$G$13="Y",'Factor Calc'!$AA63,1)</f>
        <v>1</v>
      </c>
      <c r="L63" s="22">
        <f>IF('User Presentation'!$G$13="Y",'Factor Calc'!$AA63,1)</f>
        <v>1</v>
      </c>
      <c r="M63" s="22">
        <f>IF('User Presentation'!$G$13="Y",'Factor Calc'!$AA63,1)</f>
        <v>1</v>
      </c>
      <c r="N63" s="22">
        <f>IF('User Presentation'!$G$13="Y",'Factor Calc'!$AA63,1)</f>
        <v>1</v>
      </c>
      <c r="O63" s="22">
        <f>IF('User Presentation'!$G$13="Y",'Factor Calc'!$AA63,1)</f>
        <v>1</v>
      </c>
      <c r="P63" s="22">
        <f>IF('User Presentation'!$G$13="Y",'Factor Calc'!$AA63,1)</f>
        <v>1</v>
      </c>
      <c r="Q63" s="22">
        <f>IF('User Presentation'!$G$13="Y",'Factor Calc'!$AA63,1)</f>
        <v>1</v>
      </c>
      <c r="R63" s="22">
        <f>IF('User Presentation'!$G$13="Y",'Factor Calc'!$AA63,1)</f>
        <v>1</v>
      </c>
      <c r="S63" s="22">
        <f>IF('User Presentation'!$G$13="Y",'Factor Calc'!$AA63,1)</f>
        <v>1</v>
      </c>
      <c r="T63" s="22">
        <f>IF('User Presentation'!$G$13="Y",'Factor Calc'!$AA63,1)</f>
        <v>1</v>
      </c>
      <c r="U63" s="22">
        <f>IF('User Presentation'!$G$13="Y",'Factor Calc'!$AA63,1)</f>
        <v>1</v>
      </c>
      <c r="AA63" s="22">
        <f>'User Presentation'!L13</f>
        <v>0.75</v>
      </c>
    </row>
    <row r="64" spans="1:28" x14ac:dyDescent="0.2">
      <c r="A64" s="6" t="str">
        <f>'User Presentation'!$B14</f>
        <v>Roadway Shade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AB64" s="21"/>
    </row>
    <row r="65" spans="1:28" x14ac:dyDescent="0.2">
      <c r="A65" s="19" t="str">
        <f>'User Presentation'!$D14</f>
        <v>None</v>
      </c>
      <c r="B65" s="22">
        <f>IF('User Presentation'!$C$14="Y",'Factor Calc'!$AA65,1)</f>
        <v>1</v>
      </c>
      <c r="C65" s="22">
        <f>IF('User Presentation'!$C$14="Y",'Factor Calc'!$AA65,1)</f>
        <v>1</v>
      </c>
      <c r="D65" s="22">
        <f>IF('User Presentation'!$C$14="Y",'Factor Calc'!$AA65,1)</f>
        <v>1</v>
      </c>
      <c r="E65" s="22">
        <f>IF('User Presentation'!$C$14="Y",'Factor Calc'!$AA65,1)</f>
        <v>1</v>
      </c>
      <c r="F65" s="22">
        <f>IF('User Presentation'!$C$14="Y",'Factor Calc'!$AA65,1)</f>
        <v>1</v>
      </c>
      <c r="G65" s="22">
        <f>IF('User Presentation'!$C$14="Y",'Factor Calc'!$AA65,1)</f>
        <v>1</v>
      </c>
      <c r="H65" s="22">
        <f>IF('User Presentation'!$C$14="Y",'Factor Calc'!$AA65,1)</f>
        <v>1</v>
      </c>
      <c r="I65" s="22">
        <f>IF('User Presentation'!$C$14="Y",'Factor Calc'!$AA65,1)</f>
        <v>1</v>
      </c>
      <c r="J65" s="22">
        <f>IF('User Presentation'!$C$14="Y",'Factor Calc'!$AA65,1)</f>
        <v>1</v>
      </c>
      <c r="K65" s="22">
        <f>IF('User Presentation'!$C$14="Y",'Factor Calc'!$AA65,1)</f>
        <v>1</v>
      </c>
      <c r="L65" s="22">
        <f>IF('User Presentation'!$C$14="Y",'Factor Calc'!$AA65,1)</f>
        <v>1</v>
      </c>
      <c r="M65" s="22">
        <f>IF('User Presentation'!$C$14="Y",'Factor Calc'!$AA65,1)</f>
        <v>1</v>
      </c>
      <c r="N65" s="22">
        <f>IF('User Presentation'!$C$14="Y",'Factor Calc'!$AA65,1)</f>
        <v>1</v>
      </c>
      <c r="O65" s="22">
        <f>IF('User Presentation'!$C$14="Y",'Factor Calc'!$AA65,1)</f>
        <v>1</v>
      </c>
      <c r="P65" s="22">
        <f>IF('User Presentation'!$C$14="Y",'Factor Calc'!$AA65,1)</f>
        <v>1</v>
      </c>
      <c r="Q65" s="22">
        <f>IF('User Presentation'!$C$14="Y",'Factor Calc'!$AA65,1)</f>
        <v>1</v>
      </c>
      <c r="R65" s="22">
        <f>IF('User Presentation'!$C$14="Y",'Factor Calc'!$AA65,1)</f>
        <v>1</v>
      </c>
      <c r="S65" s="22">
        <f>IF('User Presentation'!$C$14="Y",'Factor Calc'!$AA65,1)</f>
        <v>1</v>
      </c>
      <c r="T65" s="22">
        <f>IF('User Presentation'!$C$14="Y",'Factor Calc'!$AA65,1)</f>
        <v>1</v>
      </c>
      <c r="U65" s="22">
        <f>IF('User Presentation'!$C$14="Y",'Factor Calc'!$AA65,1)</f>
        <v>1</v>
      </c>
      <c r="W65" s="6" t="s">
        <v>106</v>
      </c>
      <c r="AA65" s="22">
        <f>'User Presentation'!J14</f>
        <v>1.25</v>
      </c>
    </row>
    <row r="66" spans="1:28" x14ac:dyDescent="0.2">
      <c r="A66" s="19" t="str">
        <f>'User Presentation'!$F14</f>
        <v>Occassional</v>
      </c>
      <c r="B66" s="22">
        <f>IF('User Presentation'!$E$14="Y",'Factor Calc'!$AA66,1)</f>
        <v>1</v>
      </c>
      <c r="C66" s="22">
        <f>IF('User Presentation'!$E$14="Y",'Factor Calc'!$AA66,1)</f>
        <v>1</v>
      </c>
      <c r="D66" s="22">
        <f>IF('User Presentation'!$E$14="Y",'Factor Calc'!$AA66,1)</f>
        <v>1</v>
      </c>
      <c r="E66" s="22">
        <f>IF('User Presentation'!$E$14="Y",'Factor Calc'!$AA66,1)</f>
        <v>1</v>
      </c>
      <c r="F66" s="22">
        <f>IF('User Presentation'!$E$14="Y",'Factor Calc'!$AA66,1)</f>
        <v>1</v>
      </c>
      <c r="G66" s="22">
        <f>IF('User Presentation'!$E$14="Y",'Factor Calc'!$AA66,1)</f>
        <v>1</v>
      </c>
      <c r="H66" s="22">
        <f>IF('User Presentation'!$E$14="Y",'Factor Calc'!$AA66,1)</f>
        <v>1</v>
      </c>
      <c r="I66" s="22">
        <f>IF('User Presentation'!$E$14="Y",'Factor Calc'!$AA66,1)</f>
        <v>1</v>
      </c>
      <c r="J66" s="22">
        <f>IF('User Presentation'!$E$14="Y",'Factor Calc'!$AA66,1)</f>
        <v>1</v>
      </c>
      <c r="K66" s="22">
        <f>IF('User Presentation'!$E$14="Y",'Factor Calc'!$AA66,1)</f>
        <v>1</v>
      </c>
      <c r="L66" s="22">
        <f>IF('User Presentation'!$E$14="Y",'Factor Calc'!$AA66,1)</f>
        <v>1</v>
      </c>
      <c r="M66" s="22">
        <f>IF('User Presentation'!$E$14="Y",'Factor Calc'!$AA66,1)</f>
        <v>1</v>
      </c>
      <c r="N66" s="22">
        <f>IF('User Presentation'!$E$14="Y",'Factor Calc'!$AA66,1)</f>
        <v>1</v>
      </c>
      <c r="O66" s="22">
        <f>IF('User Presentation'!$E$14="Y",'Factor Calc'!$AA66,1)</f>
        <v>1</v>
      </c>
      <c r="P66" s="22">
        <f>IF('User Presentation'!$E$14="Y",'Factor Calc'!$AA66,1)</f>
        <v>1</v>
      </c>
      <c r="Q66" s="22">
        <f>IF('User Presentation'!$E$14="Y",'Factor Calc'!$AA66,1)</f>
        <v>1</v>
      </c>
      <c r="R66" s="22">
        <f>IF('User Presentation'!$E$14="Y",'Factor Calc'!$AA66,1)</f>
        <v>1</v>
      </c>
      <c r="S66" s="22">
        <f>IF('User Presentation'!$E$14="Y",'Factor Calc'!$AA66,1)</f>
        <v>1</v>
      </c>
      <c r="T66" s="22">
        <f>IF('User Presentation'!$E$14="Y",'Factor Calc'!$AA66,1)</f>
        <v>1</v>
      </c>
      <c r="U66" s="22">
        <f>IF('User Presentation'!$E$14="Y",'Factor Calc'!$AA66,1)</f>
        <v>1</v>
      </c>
      <c r="AA66" s="22">
        <f>'User Presentation'!K14</f>
        <v>1</v>
      </c>
    </row>
    <row r="67" spans="1:28" x14ac:dyDescent="0.2">
      <c r="A67" s="19" t="str">
        <f>'User Presentation'!$H14</f>
        <v>Sunless</v>
      </c>
      <c r="B67" s="22">
        <f>IF('User Presentation'!$G$14="Y",'Factor Calc'!$AA67,1)</f>
        <v>1</v>
      </c>
      <c r="C67" s="22">
        <f>IF('User Presentation'!$G$14="Y",'Factor Calc'!$AA67,1)</f>
        <v>1</v>
      </c>
      <c r="D67" s="22">
        <f>IF('User Presentation'!$G$14="Y",'Factor Calc'!$AA67,1)</f>
        <v>1</v>
      </c>
      <c r="E67" s="22">
        <f>IF('User Presentation'!$G$14="Y",'Factor Calc'!$AA67,1)</f>
        <v>1</v>
      </c>
      <c r="F67" s="22">
        <f>IF('User Presentation'!$G$14="Y",'Factor Calc'!$AA67,1)</f>
        <v>1</v>
      </c>
      <c r="G67" s="22">
        <f>IF('User Presentation'!$G$14="Y",'Factor Calc'!$AA67,1)</f>
        <v>1</v>
      </c>
      <c r="H67" s="22">
        <f>IF('User Presentation'!$G$14="Y",'Factor Calc'!$AA67,1)</f>
        <v>1</v>
      </c>
      <c r="I67" s="22">
        <f>IF('User Presentation'!$G$14="Y",'Factor Calc'!$AA67,1)</f>
        <v>1</v>
      </c>
      <c r="J67" s="22">
        <f>IF('User Presentation'!$G$14="Y",'Factor Calc'!$AA67,1)</f>
        <v>1</v>
      </c>
      <c r="K67" s="22">
        <f>IF('User Presentation'!$G$14="Y",'Factor Calc'!$AA67,1)</f>
        <v>1</v>
      </c>
      <c r="L67" s="22">
        <f>IF('User Presentation'!$G$14="Y",'Factor Calc'!$AA67,1)</f>
        <v>1</v>
      </c>
      <c r="M67" s="22">
        <f>IF('User Presentation'!$G$14="Y",'Factor Calc'!$AA67,1)</f>
        <v>1</v>
      </c>
      <c r="N67" s="22">
        <f>IF('User Presentation'!$G$14="Y",'Factor Calc'!$AA67,1)</f>
        <v>1</v>
      </c>
      <c r="O67" s="22">
        <f>IF('User Presentation'!$G$14="Y",'Factor Calc'!$AA67,1)</f>
        <v>1</v>
      </c>
      <c r="P67" s="22">
        <f>IF('User Presentation'!$G$14="Y",'Factor Calc'!$AA67,1)</f>
        <v>1</v>
      </c>
      <c r="Q67" s="22">
        <f>IF('User Presentation'!$G$14="Y",'Factor Calc'!$AA67,1)</f>
        <v>1</v>
      </c>
      <c r="R67" s="22">
        <f>IF('User Presentation'!$G$14="Y",'Factor Calc'!$AA67,1)</f>
        <v>1</v>
      </c>
      <c r="S67" s="22">
        <f>IF('User Presentation'!$G$14="Y",'Factor Calc'!$AA67,1)</f>
        <v>1</v>
      </c>
      <c r="T67" s="22">
        <f>IF('User Presentation'!$G$14="Y",'Factor Calc'!$AA67,1)</f>
        <v>1</v>
      </c>
      <c r="U67" s="22">
        <f>IF('User Presentation'!$G$14="Y",'Factor Calc'!$AA67,1)</f>
        <v>1</v>
      </c>
      <c r="AA67" s="22">
        <f>'User Presentation'!L14</f>
        <v>0.75</v>
      </c>
    </row>
    <row r="68" spans="1:28" x14ac:dyDescent="0.2">
      <c r="A68" s="20" t="str">
        <f>'User Presentation'!$A15</f>
        <v>Roadway Volume (ADT)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8" x14ac:dyDescent="0.2">
      <c r="A69" s="19" t="str">
        <f>'User Presentation'!$D16</f>
        <v>Super Commuter (&gt;30,000 ADT)</v>
      </c>
      <c r="B69" s="22">
        <f>IF('User Presentation'!$E$16="Y",'Factor Calc'!$AA69,1)</f>
        <v>1</v>
      </c>
      <c r="C69" s="22">
        <f>IF('User Presentation'!$E$16="Y",'Factor Calc'!$AA69,1)</f>
        <v>1</v>
      </c>
      <c r="D69" s="22">
        <f>IF('User Presentation'!$E$16="Y",'Factor Calc'!$AA69,1)</f>
        <v>1</v>
      </c>
      <c r="E69" s="22">
        <f>IF('User Presentation'!$E$16="Y",'Factor Calc'!$AA69,1)</f>
        <v>1</v>
      </c>
      <c r="F69" s="22">
        <f>IF('User Presentation'!$E$16="Y",'Factor Calc'!$AA69,1)</f>
        <v>1</v>
      </c>
      <c r="G69" s="22">
        <f>IF('User Presentation'!$E$16="Y",'Factor Calc'!$AA69,1)</f>
        <v>1</v>
      </c>
      <c r="H69" s="22">
        <f>IF('User Presentation'!$E$16="Y",'Factor Calc'!$AA69,1)</f>
        <v>1</v>
      </c>
      <c r="I69" s="22">
        <f>IF('User Presentation'!$E$16="Y",'Factor Calc'!$AA69,1)</f>
        <v>1</v>
      </c>
      <c r="J69" s="22">
        <f>IF('User Presentation'!$E$16="Y",'Factor Calc'!$AA69,1)</f>
        <v>1</v>
      </c>
      <c r="K69" s="22">
        <f>IF('User Presentation'!$E$16="Y",'Factor Calc'!$AA69,1)</f>
        <v>1</v>
      </c>
      <c r="L69" s="22">
        <f>IF('User Presentation'!$E$16="Y",'Factor Calc'!$AA69,1)</f>
        <v>1</v>
      </c>
      <c r="M69" s="22">
        <f>IF('User Presentation'!$E$16="Y",'Factor Calc'!$AA69,1)</f>
        <v>1</v>
      </c>
      <c r="N69" s="22">
        <f>IF('User Presentation'!$E$16="Y",'Factor Calc'!$AA69,1)</f>
        <v>1</v>
      </c>
      <c r="O69" s="22">
        <f>IF('User Presentation'!$E$16="Y",'Factor Calc'!$AA69,1)</f>
        <v>1</v>
      </c>
      <c r="P69" s="22">
        <f>IF('User Presentation'!$E$16="Y",'Factor Calc'!$AA69,1)</f>
        <v>1</v>
      </c>
      <c r="Q69" s="22">
        <f>IF('User Presentation'!$E$16="Y",'Factor Calc'!$AA69,1)</f>
        <v>1</v>
      </c>
      <c r="R69" s="22">
        <f>IF('User Presentation'!$E$16="Y",'Factor Calc'!$AA69,1)</f>
        <v>1</v>
      </c>
      <c r="S69" s="22">
        <f>IF('User Presentation'!$E$16="Y",'Factor Calc'!$AA69,1)</f>
        <v>1</v>
      </c>
      <c r="T69" s="22">
        <f>IF('User Presentation'!$E$16="Y",'Factor Calc'!$AA69,1)</f>
        <v>1</v>
      </c>
      <c r="U69" s="22">
        <f>IF('User Presentation'!$E$16="Y",'Factor Calc'!$AA69,1)</f>
        <v>1</v>
      </c>
      <c r="W69" s="6" t="s">
        <v>107</v>
      </c>
      <c r="AA69" s="6">
        <f>'User Presentation'!J16</f>
        <v>2.5</v>
      </c>
    </row>
    <row r="70" spans="1:28" x14ac:dyDescent="0.2">
      <c r="A70" s="19" t="str">
        <f>'User Presentation'!$D17</f>
        <v>Urban Commuter (10,000-30,000 ADT)</v>
      </c>
      <c r="B70" s="22">
        <f>IF('User Presentation'!$E$17="Y",'Factor Calc'!$AA70,1)</f>
        <v>1</v>
      </c>
      <c r="C70" s="22">
        <f>IF('User Presentation'!$E$17="Y",'Factor Calc'!$AA70,1)</f>
        <v>1</v>
      </c>
      <c r="D70" s="22">
        <f>IF('User Presentation'!$E$17="Y",'Factor Calc'!$AA70,1)</f>
        <v>1</v>
      </c>
      <c r="E70" s="22">
        <f>IF('User Presentation'!$E$17="Y",'Factor Calc'!$AA70,1)</f>
        <v>1</v>
      </c>
      <c r="F70" s="22">
        <f>IF('User Presentation'!$E$17="Y",'Factor Calc'!$AA70,1)</f>
        <v>1</v>
      </c>
      <c r="G70" s="22">
        <f>IF('User Presentation'!$E$17="Y",'Factor Calc'!$AA70,1)</f>
        <v>1</v>
      </c>
      <c r="H70" s="22">
        <f>IF('User Presentation'!$E$17="Y",'Factor Calc'!$AA70,1)</f>
        <v>1</v>
      </c>
      <c r="I70" s="22">
        <f>IF('User Presentation'!$E$17="Y",'Factor Calc'!$AA70,1)</f>
        <v>1</v>
      </c>
      <c r="J70" s="22">
        <f>IF('User Presentation'!$E$17="Y",'Factor Calc'!$AA70,1)</f>
        <v>1</v>
      </c>
      <c r="K70" s="22">
        <f>IF('User Presentation'!$E$17="Y",'Factor Calc'!$AA70,1)</f>
        <v>1</v>
      </c>
      <c r="L70" s="22">
        <f>IF('User Presentation'!$E$17="Y",'Factor Calc'!$AA70,1)</f>
        <v>1</v>
      </c>
      <c r="M70" s="22">
        <f>IF('User Presentation'!$E$17="Y",'Factor Calc'!$AA70,1)</f>
        <v>1</v>
      </c>
      <c r="N70" s="22">
        <f>IF('User Presentation'!$E$17="Y",'Factor Calc'!$AA70,1)</f>
        <v>1</v>
      </c>
      <c r="O70" s="22">
        <f>IF('User Presentation'!$E$17="Y",'Factor Calc'!$AA70,1)</f>
        <v>1</v>
      </c>
      <c r="P70" s="22">
        <f>IF('User Presentation'!$E$17="Y",'Factor Calc'!$AA70,1)</f>
        <v>1</v>
      </c>
      <c r="Q70" s="22">
        <f>IF('User Presentation'!$E$17="Y",'Factor Calc'!$AA70,1)</f>
        <v>1</v>
      </c>
      <c r="R70" s="22">
        <f>IF('User Presentation'!$E$17="Y",'Factor Calc'!$AA70,1)</f>
        <v>1</v>
      </c>
      <c r="S70" s="22">
        <f>IF('User Presentation'!$E$17="Y",'Factor Calc'!$AA70,1)</f>
        <v>1</v>
      </c>
      <c r="T70" s="22">
        <f>IF('User Presentation'!$E$17="Y",'Factor Calc'!$AA70,1)</f>
        <v>1</v>
      </c>
      <c r="U70" s="22">
        <f>IF('User Presentation'!$E$17="Y",'Factor Calc'!$AA70,1)</f>
        <v>1</v>
      </c>
      <c r="AA70" s="6">
        <f>'User Presentation'!J17</f>
        <v>2</v>
      </c>
    </row>
    <row r="71" spans="1:28" x14ac:dyDescent="0.2">
      <c r="A71" s="19" t="str">
        <f>'User Presentation'!$D18</f>
        <v>Rural Commuter (2,000-10,000 ADT)</v>
      </c>
      <c r="B71" s="22">
        <f>IF('User Presentation'!$E$18="Y",'Factor Calc'!$AA71,1)</f>
        <v>1</v>
      </c>
      <c r="C71" s="22">
        <f>IF('User Presentation'!$E$18="Y",'Factor Calc'!$AA71,1)</f>
        <v>1</v>
      </c>
      <c r="D71" s="22">
        <f>IF('User Presentation'!$E$18="Y",'Factor Calc'!$AA71,1)</f>
        <v>1</v>
      </c>
      <c r="E71" s="22">
        <f>IF('User Presentation'!$E$18="Y",'Factor Calc'!$AA71,1)</f>
        <v>1</v>
      </c>
      <c r="F71" s="22">
        <f>IF('User Presentation'!$E$18="Y",'Factor Calc'!$AA71,1)</f>
        <v>1</v>
      </c>
      <c r="G71" s="22">
        <f>IF('User Presentation'!$E$18="Y",'Factor Calc'!$AA71,1)</f>
        <v>1</v>
      </c>
      <c r="H71" s="22">
        <f>IF('User Presentation'!$E$18="Y",'Factor Calc'!$AA71,1)</f>
        <v>1</v>
      </c>
      <c r="I71" s="22">
        <f>IF('User Presentation'!$E$18="Y",'Factor Calc'!$AA71,1)</f>
        <v>1</v>
      </c>
      <c r="J71" s="22">
        <f>IF('User Presentation'!$E$18="Y",'Factor Calc'!$AA71,1)</f>
        <v>1</v>
      </c>
      <c r="K71" s="22">
        <f>IF('User Presentation'!$E$18="Y",'Factor Calc'!$AA71,1)</f>
        <v>1</v>
      </c>
      <c r="L71" s="22">
        <f>IF('User Presentation'!$E$18="Y",'Factor Calc'!$AA71,1)</f>
        <v>1</v>
      </c>
      <c r="M71" s="22">
        <f>IF('User Presentation'!$E$18="Y",'Factor Calc'!$AA71,1)</f>
        <v>1</v>
      </c>
      <c r="N71" s="22">
        <f>IF('User Presentation'!$E$18="Y",'Factor Calc'!$AA71,1)</f>
        <v>1</v>
      </c>
      <c r="O71" s="22">
        <f>IF('User Presentation'!$E$18="Y",'Factor Calc'!$AA71,1)</f>
        <v>1</v>
      </c>
      <c r="P71" s="22">
        <f>IF('User Presentation'!$E$18="Y",'Factor Calc'!$AA71,1)</f>
        <v>1</v>
      </c>
      <c r="Q71" s="22">
        <f>IF('User Presentation'!$E$18="Y",'Factor Calc'!$AA71,1)</f>
        <v>1</v>
      </c>
      <c r="R71" s="22">
        <f>IF('User Presentation'!$E$18="Y",'Factor Calc'!$AA71,1)</f>
        <v>1</v>
      </c>
      <c r="S71" s="22">
        <f>IF('User Presentation'!$E$18="Y",'Factor Calc'!$AA71,1)</f>
        <v>1</v>
      </c>
      <c r="T71" s="22">
        <f>IF('User Presentation'!$E$18="Y",'Factor Calc'!$AA71,1)</f>
        <v>1</v>
      </c>
      <c r="U71" s="22">
        <f>IF('User Presentation'!$E$18="Y",'Factor Calc'!$AA71,1)</f>
        <v>1</v>
      </c>
      <c r="AA71" s="6">
        <f>'User Presentation'!J18</f>
        <v>1.5</v>
      </c>
    </row>
    <row r="72" spans="1:28" x14ac:dyDescent="0.2">
      <c r="A72" s="19" t="str">
        <f>'User Presentation'!$D19</f>
        <v>Primary (800-2000 ADT)</v>
      </c>
      <c r="B72" s="22">
        <f>IF('User Presentation'!$E$19="Y",'Factor Calc'!$AA72,1)</f>
        <v>1</v>
      </c>
      <c r="C72" s="22">
        <f>IF('User Presentation'!$E$19="Y",'Factor Calc'!$AA72,1)</f>
        <v>1</v>
      </c>
      <c r="D72" s="22">
        <f>IF('User Presentation'!$E$19="Y",'Factor Calc'!$AA72,1)</f>
        <v>1</v>
      </c>
      <c r="E72" s="22">
        <f>IF('User Presentation'!$E$19="Y",'Factor Calc'!$AA72,1)</f>
        <v>1</v>
      </c>
      <c r="F72" s="22">
        <f>IF('User Presentation'!$E$19="Y",'Factor Calc'!$AA72,1)</f>
        <v>1</v>
      </c>
      <c r="G72" s="22">
        <f>IF('User Presentation'!$E$19="Y",'Factor Calc'!$AA72,1)</f>
        <v>1</v>
      </c>
      <c r="H72" s="22">
        <f>IF('User Presentation'!$E$19="Y",'Factor Calc'!$AA72,1)</f>
        <v>1</v>
      </c>
      <c r="I72" s="22">
        <f>IF('User Presentation'!$E$19="Y",'Factor Calc'!$AA72,1)</f>
        <v>1</v>
      </c>
      <c r="J72" s="22">
        <f>IF('User Presentation'!$E$19="Y",'Factor Calc'!$AA72,1)</f>
        <v>1</v>
      </c>
      <c r="K72" s="22">
        <f>IF('User Presentation'!$E$19="Y",'Factor Calc'!$AA72,1)</f>
        <v>1</v>
      </c>
      <c r="L72" s="22">
        <f>IF('User Presentation'!$E$19="Y",'Factor Calc'!$AA72,1)</f>
        <v>1</v>
      </c>
      <c r="M72" s="22">
        <f>IF('User Presentation'!$E$19="Y",'Factor Calc'!$AA72,1)</f>
        <v>1</v>
      </c>
      <c r="N72" s="22">
        <f>IF('User Presentation'!$E$19="Y",'Factor Calc'!$AA72,1)</f>
        <v>1</v>
      </c>
      <c r="O72" s="22">
        <f>IF('User Presentation'!$E$19="Y",'Factor Calc'!$AA72,1)</f>
        <v>1</v>
      </c>
      <c r="P72" s="22">
        <f>IF('User Presentation'!$E$19="Y",'Factor Calc'!$AA72,1)</f>
        <v>1</v>
      </c>
      <c r="Q72" s="22">
        <f>IF('User Presentation'!$E$19="Y",'Factor Calc'!$AA72,1)</f>
        <v>1</v>
      </c>
      <c r="R72" s="22">
        <f>IF('User Presentation'!$E$19="Y",'Factor Calc'!$AA72,1)</f>
        <v>1</v>
      </c>
      <c r="S72" s="22">
        <f>IF('User Presentation'!$E$19="Y",'Factor Calc'!$AA72,1)</f>
        <v>1</v>
      </c>
      <c r="T72" s="22">
        <f>IF('User Presentation'!$E$19="Y",'Factor Calc'!$AA72,1)</f>
        <v>1</v>
      </c>
      <c r="U72" s="22">
        <f>IF('User Presentation'!$E$19="Y",'Factor Calc'!$AA72,1)</f>
        <v>1</v>
      </c>
      <c r="W72" s="6" t="s">
        <v>107</v>
      </c>
      <c r="AA72" s="6">
        <f>'User Presentation'!J19</f>
        <v>1</v>
      </c>
    </row>
    <row r="73" spans="1:28" x14ac:dyDescent="0.2">
      <c r="A73" s="19" t="str">
        <f>'User Presentation'!$D20</f>
        <v>Secondary (&lt;800 ADT)</v>
      </c>
      <c r="B73" s="22">
        <f>IF('User Presentation'!$E$20="Y",'Factor Calc'!$AA73,1)</f>
        <v>1</v>
      </c>
      <c r="C73" s="22">
        <f>IF('User Presentation'!$E$20="Y",'Factor Calc'!$AA73,1)</f>
        <v>1</v>
      </c>
      <c r="D73" s="22">
        <f>IF('User Presentation'!$E$20="Y",'Factor Calc'!$AA73,1)</f>
        <v>1</v>
      </c>
      <c r="E73" s="22">
        <f>IF('User Presentation'!$E$20="Y",'Factor Calc'!$AA73,1)</f>
        <v>1</v>
      </c>
      <c r="F73" s="22">
        <f>IF('User Presentation'!$E$20="Y",'Factor Calc'!$AA73,1)</f>
        <v>1</v>
      </c>
      <c r="G73" s="22">
        <f>IF('User Presentation'!$E$20="Y",'Factor Calc'!$AA73,1)</f>
        <v>1</v>
      </c>
      <c r="H73" s="22">
        <f>IF('User Presentation'!$E$20="Y",'Factor Calc'!$AA73,1)</f>
        <v>1</v>
      </c>
      <c r="I73" s="22">
        <f>IF('User Presentation'!$E$20="Y",'Factor Calc'!$AA73,1)</f>
        <v>1</v>
      </c>
      <c r="J73" s="22">
        <f>IF('User Presentation'!$E$20="Y",'Factor Calc'!$AA73,1)</f>
        <v>1</v>
      </c>
      <c r="K73" s="22">
        <f>IF('User Presentation'!$E$20="Y",'Factor Calc'!$AA73,1)</f>
        <v>1</v>
      </c>
      <c r="L73" s="22">
        <f>IF('User Presentation'!$E$20="Y",'Factor Calc'!$AA73,1)</f>
        <v>1</v>
      </c>
      <c r="M73" s="22">
        <f>IF('User Presentation'!$E$20="Y",'Factor Calc'!$AA73,1)</f>
        <v>1</v>
      </c>
      <c r="N73" s="22">
        <f>IF('User Presentation'!$E$20="Y",'Factor Calc'!$AA73,1)</f>
        <v>1</v>
      </c>
      <c r="O73" s="22">
        <f>IF('User Presentation'!$E$20="Y",'Factor Calc'!$AA73,1)</f>
        <v>1</v>
      </c>
      <c r="P73" s="22">
        <f>IF('User Presentation'!$E$20="Y",'Factor Calc'!$AA73,1)</f>
        <v>1</v>
      </c>
      <c r="Q73" s="22">
        <f>IF('User Presentation'!$E$20="Y",'Factor Calc'!$AA73,1)</f>
        <v>1</v>
      </c>
      <c r="R73" s="22">
        <f>IF('User Presentation'!$E$20="Y",'Factor Calc'!$AA73,1)</f>
        <v>1</v>
      </c>
      <c r="S73" s="22">
        <f>IF('User Presentation'!$E$20="Y",'Factor Calc'!$AA73,1)</f>
        <v>1</v>
      </c>
      <c r="T73" s="22">
        <f>IF('User Presentation'!$E$20="Y",'Factor Calc'!$AA73,1)</f>
        <v>1</v>
      </c>
      <c r="U73" s="22">
        <f>IF('User Presentation'!$E$20="Y",'Factor Calc'!$AA73,1)</f>
        <v>1</v>
      </c>
      <c r="AA73" s="22">
        <f>'User Presentation'!J20</f>
        <v>0.75</v>
      </c>
    </row>
    <row r="74" spans="1:28" x14ac:dyDescent="0.2">
      <c r="A74" s="19" t="str">
        <f>'User Presentation'!$D21</f>
        <v>Rural Low Volume</v>
      </c>
      <c r="B74" s="22">
        <f>IF('User Presentation'!$E$21="Y",'Factor Calc'!$AA74,1)</f>
        <v>1</v>
      </c>
      <c r="C74" s="22">
        <f>IF('User Presentation'!$E$21="Y",'Factor Calc'!$AA74,1)</f>
        <v>1</v>
      </c>
      <c r="D74" s="22">
        <f>IF('User Presentation'!$E$21="Y",'Factor Calc'!$AA74,1)</f>
        <v>1</v>
      </c>
      <c r="E74" s="22">
        <f>IF('User Presentation'!$E$21="Y",'Factor Calc'!$AA74,1)</f>
        <v>1</v>
      </c>
      <c r="F74" s="22">
        <f>IF('User Presentation'!$E$21="Y",'Factor Calc'!$AA74,1)</f>
        <v>1</v>
      </c>
      <c r="G74" s="22">
        <f>IF('User Presentation'!$E$21="Y",'Factor Calc'!$AA74,1)</f>
        <v>1</v>
      </c>
      <c r="H74" s="22">
        <f>IF('User Presentation'!$E$21="Y",'Factor Calc'!$AA74,1)</f>
        <v>1</v>
      </c>
      <c r="I74" s="22">
        <f>IF('User Presentation'!$E$21="Y",'Factor Calc'!$AA74,1)</f>
        <v>1</v>
      </c>
      <c r="J74" s="22">
        <f>IF('User Presentation'!$E$21="Y",'Factor Calc'!$AA74,1)</f>
        <v>1</v>
      </c>
      <c r="K74" s="22">
        <f>IF('User Presentation'!$E$21="Y",'Factor Calc'!$AA74,1)</f>
        <v>1</v>
      </c>
      <c r="L74" s="22">
        <f>IF('User Presentation'!$E$21="Y",'Factor Calc'!$AA74,1)</f>
        <v>1</v>
      </c>
      <c r="M74" s="22">
        <f>IF('User Presentation'!$E$21="Y",'Factor Calc'!$AA74,1)</f>
        <v>1</v>
      </c>
      <c r="N74" s="22">
        <f>IF('User Presentation'!$E$21="Y",'Factor Calc'!$AA74,1)</f>
        <v>1</v>
      </c>
      <c r="O74" s="22">
        <f>IF('User Presentation'!$E$21="Y",'Factor Calc'!$AA74,1)</f>
        <v>1</v>
      </c>
      <c r="P74" s="22">
        <f>IF('User Presentation'!$E$21="Y",'Factor Calc'!$AA74,1)</f>
        <v>1</v>
      </c>
      <c r="Q74" s="22">
        <f>IF('User Presentation'!$E$21="Y",'Factor Calc'!$AA74,1)</f>
        <v>1</v>
      </c>
      <c r="R74" s="22">
        <f>IF('User Presentation'!$E$21="Y",'Factor Calc'!$AA74,1)</f>
        <v>1</v>
      </c>
      <c r="S74" s="22">
        <f>IF('User Presentation'!$E$21="Y",'Factor Calc'!$AA74,1)</f>
        <v>1</v>
      </c>
      <c r="T74" s="22">
        <f>IF('User Presentation'!$E$21="Y",'Factor Calc'!$AA74,1)</f>
        <v>1</v>
      </c>
      <c r="U74" s="22">
        <f>IF('User Presentation'!$E$21="Y",'Factor Calc'!$AA74,1)</f>
        <v>1</v>
      </c>
      <c r="AA74" s="22">
        <f>'User Presentation'!J21</f>
        <v>0.5</v>
      </c>
    </row>
    <row r="75" spans="1:28" x14ac:dyDescent="0.2">
      <c r="A75" s="20" t="str">
        <f>'User Presentation'!$A23</f>
        <v>Truck Proportion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AB75" s="21"/>
    </row>
    <row r="76" spans="1:28" x14ac:dyDescent="0.2">
      <c r="A76" s="19" t="str">
        <f>'User Presentation'!$D23</f>
        <v>&gt;5% ADT</v>
      </c>
      <c r="B76" s="22">
        <f>IF('User Presentation'!$C$23="Y",'Factor Calc'!$AA76,1)</f>
        <v>1</v>
      </c>
      <c r="C76" s="22">
        <f>IF('User Presentation'!$C$23="Y",'Factor Calc'!$AA76,1)</f>
        <v>1</v>
      </c>
      <c r="D76" s="22">
        <f>IF('User Presentation'!$C$23="Y",'Factor Calc'!$AA76,1)</f>
        <v>1</v>
      </c>
      <c r="E76" s="22">
        <f>IF('User Presentation'!$C$23="Y",'Factor Calc'!$AA76,1)</f>
        <v>1</v>
      </c>
      <c r="F76" s="22">
        <f>IF('User Presentation'!$C$23="Y",'Factor Calc'!$AA76,1)</f>
        <v>1</v>
      </c>
      <c r="G76" s="22">
        <f>IF('User Presentation'!$C$23="Y",'Factor Calc'!$AA76,1)</f>
        <v>1</v>
      </c>
      <c r="H76" s="22">
        <f>IF('User Presentation'!$C$23="Y",'Factor Calc'!$AA76,1)</f>
        <v>1</v>
      </c>
      <c r="I76" s="22">
        <f>IF('User Presentation'!$C$23="Y",'Factor Calc'!$AA76,1)</f>
        <v>1</v>
      </c>
      <c r="J76" s="22">
        <f>IF('User Presentation'!$C$23="Y",'Factor Calc'!$AA76,1)</f>
        <v>1</v>
      </c>
      <c r="K76" s="22">
        <f>IF('User Presentation'!$C$23="Y",'Factor Calc'!$AA76,1)</f>
        <v>1</v>
      </c>
      <c r="L76" s="22">
        <f>IF('User Presentation'!$C$23="Y",'Factor Calc'!$AA76,1)</f>
        <v>1</v>
      </c>
      <c r="M76" s="22">
        <f>IF('User Presentation'!$C$23="Y",'Factor Calc'!$AA76,1)</f>
        <v>1</v>
      </c>
      <c r="N76" s="22">
        <f>IF('User Presentation'!$C$23="Y",'Factor Calc'!$AA76,1)</f>
        <v>1</v>
      </c>
      <c r="O76" s="22">
        <f>IF('User Presentation'!$C$23="Y",'Factor Calc'!$AA76,1)</f>
        <v>1</v>
      </c>
      <c r="P76" s="22">
        <f>IF('User Presentation'!$C$23="Y",'Factor Calc'!$AA76,1)</f>
        <v>1</v>
      </c>
      <c r="Q76" s="22">
        <f>IF('User Presentation'!$C$23="Y",'Factor Calc'!$AA76,1)</f>
        <v>1</v>
      </c>
      <c r="R76" s="22">
        <f>IF('User Presentation'!$C$23="Y",'Factor Calc'!$AA76,1)</f>
        <v>1</v>
      </c>
      <c r="S76" s="22">
        <f>IF('User Presentation'!$C$23="Y",'Factor Calc'!$AA76,1)</f>
        <v>1</v>
      </c>
      <c r="T76" s="22">
        <f>IF('User Presentation'!$C$23="Y",'Factor Calc'!$AA76,1)</f>
        <v>1</v>
      </c>
      <c r="U76" s="22">
        <f>IF('User Presentation'!$C$23="Y",'Factor Calc'!$AA76,1)</f>
        <v>1</v>
      </c>
      <c r="W76" s="6" t="s">
        <v>106</v>
      </c>
      <c r="AA76" s="22">
        <f>'User Presentation'!J23</f>
        <v>1.25</v>
      </c>
    </row>
    <row r="77" spans="1:28" x14ac:dyDescent="0.2">
      <c r="A77" s="19" t="str">
        <f>'User Presentation'!$F23</f>
        <v>2-5% ADT</v>
      </c>
      <c r="B77" s="22">
        <f>IF('User Presentation'!$E$23="Y",'Factor Calc'!$AA77,1)</f>
        <v>1</v>
      </c>
      <c r="C77" s="22">
        <f>IF('User Presentation'!$E$23="Y",'Factor Calc'!$AA77,1)</f>
        <v>1</v>
      </c>
      <c r="D77" s="22">
        <f>IF('User Presentation'!$E$23="Y",'Factor Calc'!$AA77,1)</f>
        <v>1</v>
      </c>
      <c r="E77" s="22">
        <f>IF('User Presentation'!$E$23="Y",'Factor Calc'!$AA77,1)</f>
        <v>1</v>
      </c>
      <c r="F77" s="22">
        <f>IF('User Presentation'!$E$23="Y",'Factor Calc'!$AA77,1)</f>
        <v>1</v>
      </c>
      <c r="G77" s="22">
        <f>IF('User Presentation'!$E$23="Y",'Factor Calc'!$AA77,1)</f>
        <v>1</v>
      </c>
      <c r="H77" s="22">
        <f>IF('User Presentation'!$E$23="Y",'Factor Calc'!$AA77,1)</f>
        <v>1</v>
      </c>
      <c r="I77" s="22">
        <f>IF('User Presentation'!$E$23="Y",'Factor Calc'!$AA77,1)</f>
        <v>1</v>
      </c>
      <c r="J77" s="22">
        <f>IF('User Presentation'!$E$23="Y",'Factor Calc'!$AA77,1)</f>
        <v>1</v>
      </c>
      <c r="K77" s="22">
        <f>IF('User Presentation'!$E$23="Y",'Factor Calc'!$AA77,1)</f>
        <v>1</v>
      </c>
      <c r="L77" s="22">
        <f>IF('User Presentation'!$E$23="Y",'Factor Calc'!$AA77,1)</f>
        <v>1</v>
      </c>
      <c r="M77" s="22">
        <f>IF('User Presentation'!$E$23="Y",'Factor Calc'!$AA77,1)</f>
        <v>1</v>
      </c>
      <c r="N77" s="22">
        <f>IF('User Presentation'!$E$23="Y",'Factor Calc'!$AA77,1)</f>
        <v>1</v>
      </c>
      <c r="O77" s="22">
        <f>IF('User Presentation'!$E$23="Y",'Factor Calc'!$AA77,1)</f>
        <v>1</v>
      </c>
      <c r="P77" s="22">
        <f>IF('User Presentation'!$E$23="Y",'Factor Calc'!$AA77,1)</f>
        <v>1</v>
      </c>
      <c r="Q77" s="22">
        <f>IF('User Presentation'!$E$23="Y",'Factor Calc'!$AA77,1)</f>
        <v>1</v>
      </c>
      <c r="R77" s="22">
        <f>IF('User Presentation'!$E$23="Y",'Factor Calc'!$AA77,1)</f>
        <v>1</v>
      </c>
      <c r="S77" s="22">
        <f>IF('User Presentation'!$E$23="Y",'Factor Calc'!$AA77,1)</f>
        <v>1</v>
      </c>
      <c r="T77" s="22">
        <f>IF('User Presentation'!$E$23="Y",'Factor Calc'!$AA77,1)</f>
        <v>1</v>
      </c>
      <c r="U77" s="22">
        <f>IF('User Presentation'!$E$23="Y",'Factor Calc'!$AA77,1)</f>
        <v>1</v>
      </c>
      <c r="AA77" s="22">
        <f>'User Presentation'!K23</f>
        <v>1</v>
      </c>
    </row>
    <row r="78" spans="1:28" x14ac:dyDescent="0.2">
      <c r="A78" s="19" t="str">
        <f>'User Presentation'!$H23</f>
        <v>&lt;2% ADT</v>
      </c>
      <c r="B78" s="22">
        <f>IF('User Presentation'!$G$23="Y",'Factor Calc'!$AA78,1)</f>
        <v>1</v>
      </c>
      <c r="C78" s="22">
        <f>IF('User Presentation'!$G$23="Y",'Factor Calc'!$AA78,1)</f>
        <v>1</v>
      </c>
      <c r="D78" s="22">
        <f>IF('User Presentation'!$G$23="Y",'Factor Calc'!$AA78,1)</f>
        <v>1</v>
      </c>
      <c r="E78" s="22">
        <f>IF('User Presentation'!$G$23="Y",'Factor Calc'!$AA78,1)</f>
        <v>1</v>
      </c>
      <c r="F78" s="22">
        <f>IF('User Presentation'!$G$23="Y",'Factor Calc'!$AA78,1)</f>
        <v>1</v>
      </c>
      <c r="G78" s="22">
        <f>IF('User Presentation'!$G$23="Y",'Factor Calc'!$AA78,1)</f>
        <v>1</v>
      </c>
      <c r="H78" s="22">
        <f>IF('User Presentation'!$G$23="Y",'Factor Calc'!$AA78,1)</f>
        <v>1</v>
      </c>
      <c r="I78" s="22">
        <f>IF('User Presentation'!$G$23="Y",'Factor Calc'!$AA78,1)</f>
        <v>1</v>
      </c>
      <c r="J78" s="22">
        <f>IF('User Presentation'!$G$23="Y",'Factor Calc'!$AA78,1)</f>
        <v>1</v>
      </c>
      <c r="K78" s="22">
        <f>IF('User Presentation'!$G$23="Y",'Factor Calc'!$AA78,1)</f>
        <v>1</v>
      </c>
      <c r="L78" s="22">
        <f>IF('User Presentation'!$G$23="Y",'Factor Calc'!$AA78,1)</f>
        <v>1</v>
      </c>
      <c r="M78" s="22">
        <f>IF('User Presentation'!$G$23="Y",'Factor Calc'!$AA78,1)</f>
        <v>1</v>
      </c>
      <c r="N78" s="22">
        <f>IF('User Presentation'!$G$23="Y",'Factor Calc'!$AA78,1)</f>
        <v>1</v>
      </c>
      <c r="O78" s="22">
        <f>IF('User Presentation'!$G$23="Y",'Factor Calc'!$AA78,1)</f>
        <v>1</v>
      </c>
      <c r="P78" s="22">
        <f>IF('User Presentation'!$G$23="Y",'Factor Calc'!$AA78,1)</f>
        <v>1</v>
      </c>
      <c r="Q78" s="22">
        <f>IF('User Presentation'!$G$23="Y",'Factor Calc'!$AA78,1)</f>
        <v>1</v>
      </c>
      <c r="R78" s="22">
        <f>IF('User Presentation'!$G$23="Y",'Factor Calc'!$AA78,1)</f>
        <v>1</v>
      </c>
      <c r="S78" s="22">
        <f>IF('User Presentation'!$G$23="Y",'Factor Calc'!$AA78,1)</f>
        <v>1</v>
      </c>
      <c r="T78" s="22">
        <f>IF('User Presentation'!$G$23="Y",'Factor Calc'!$AA78,1)</f>
        <v>1</v>
      </c>
      <c r="U78" s="22">
        <f>IF('User Presentation'!$G$23="Y",'Factor Calc'!$AA78,1)</f>
        <v>1</v>
      </c>
      <c r="AA78" s="22">
        <f>'User Presentation'!L23</f>
        <v>0.75</v>
      </c>
    </row>
    <row r="79" spans="1:28" x14ac:dyDescent="0.2">
      <c r="A79" s="20" t="str">
        <f>'User Presentation'!$A24</f>
        <v>Environmental Factors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8" x14ac:dyDescent="0.2">
      <c r="A80" s="6" t="str">
        <f>'User Presentation'!$B25</f>
        <v>Corrosion Sensitve Struct.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AB80" s="21"/>
    </row>
    <row r="81" spans="1:44" x14ac:dyDescent="0.2">
      <c r="A81" s="19" t="str">
        <f>'User Presentation'!$D25</f>
        <v>Low</v>
      </c>
      <c r="B81" s="22">
        <f>IF('User Presentation'!$C$25="Y",'Factor Calc'!$AA81,1)</f>
        <v>1</v>
      </c>
      <c r="C81" s="22">
        <f>IF('User Presentation'!$C$25="Y",'Factor Calc'!$AA81,1)</f>
        <v>1</v>
      </c>
      <c r="D81" s="22">
        <f>IF('User Presentation'!$C$25="Y",'Factor Calc'!$AA81,1)</f>
        <v>1</v>
      </c>
      <c r="E81" s="22">
        <f>IF('User Presentation'!$C$25="Y",'Factor Calc'!$AA81,1)</f>
        <v>1</v>
      </c>
      <c r="F81" s="22">
        <f>IF('User Presentation'!$C$25="Y",'Factor Calc'!$AA81,1)</f>
        <v>1</v>
      </c>
      <c r="G81" s="22">
        <f>IF('User Presentation'!$C$25="Y",'Factor Calc'!$AA81,1)</f>
        <v>1</v>
      </c>
      <c r="H81" s="22">
        <f>IF('User Presentation'!$C$25="Y",'Factor Calc'!$AA81,1)</f>
        <v>1</v>
      </c>
      <c r="I81" s="22">
        <f>IF('User Presentation'!$C$25="Y",'Factor Calc'!$AA81,1)</f>
        <v>1</v>
      </c>
      <c r="J81" s="22">
        <f>IF('User Presentation'!$C$25="Y",'Factor Calc'!$AA81,1)</f>
        <v>1</v>
      </c>
      <c r="K81" s="22">
        <f>IF('User Presentation'!$C$25="Y",'Factor Calc'!$AA81,1)</f>
        <v>1</v>
      </c>
      <c r="L81" s="22">
        <f>IF('User Presentation'!$C$25="Y",'Factor Calc'!$AA81,1)</f>
        <v>1</v>
      </c>
      <c r="M81" s="22">
        <f>IF('User Presentation'!$C$25="Y",'Factor Calc'!$AA81,1)</f>
        <v>1</v>
      </c>
      <c r="N81" s="22">
        <f>IF('User Presentation'!$C$25="Y",'Factor Calc'!$AA81,1)</f>
        <v>1</v>
      </c>
      <c r="O81" s="22">
        <f>IF('User Presentation'!$C$25="Y",'Factor Calc'!$AA81,1)</f>
        <v>1</v>
      </c>
      <c r="P81" s="22">
        <f>IF('User Presentation'!$C$25="Y",'Factor Calc'!$AA81,1)</f>
        <v>1</v>
      </c>
      <c r="Q81" s="22">
        <f>IF('User Presentation'!$C$25="Y",'Factor Calc'!$AA81,1)</f>
        <v>1</v>
      </c>
      <c r="R81" s="22">
        <f>IF('User Presentation'!$C$25="Y",'Factor Calc'!$AA81,1)</f>
        <v>1</v>
      </c>
      <c r="S81" s="22">
        <f>IF('User Presentation'!$C$25="Y",'Factor Calc'!$AA81,1)</f>
        <v>1</v>
      </c>
      <c r="T81" s="22">
        <f>IF('User Presentation'!$C$25="Y",'Factor Calc'!$AA81,1)</f>
        <v>1</v>
      </c>
      <c r="U81" s="22">
        <f>IF('User Presentation'!$C$25="Y",'Factor Calc'!$AA81,1)</f>
        <v>1</v>
      </c>
      <c r="W81" s="6" t="s">
        <v>105</v>
      </c>
      <c r="AA81" s="6">
        <f>'User Presentation'!J25</f>
        <v>1.5</v>
      </c>
    </row>
    <row r="82" spans="1:44" x14ac:dyDescent="0.2">
      <c r="A82" s="19" t="str">
        <f>'User Presentation'!$F25</f>
        <v>Medium</v>
      </c>
      <c r="B82" s="22">
        <f>IF('User Presentation'!$E$25="Y",'Factor Calc'!$AA82,1)</f>
        <v>1</v>
      </c>
      <c r="C82" s="22">
        <f>IF('User Presentation'!$E$25="Y",'Factor Calc'!$AA82,1)</f>
        <v>1</v>
      </c>
      <c r="D82" s="22">
        <f>IF('User Presentation'!$E$25="Y",'Factor Calc'!$AA82,1)</f>
        <v>1</v>
      </c>
      <c r="E82" s="22">
        <f>IF('User Presentation'!$E$25="Y",'Factor Calc'!$AA82,1)</f>
        <v>1</v>
      </c>
      <c r="F82" s="22">
        <f>IF('User Presentation'!$E$25="Y",'Factor Calc'!$AA82,1)</f>
        <v>1</v>
      </c>
      <c r="G82" s="22">
        <f>IF('User Presentation'!$E$25="Y",'Factor Calc'!$AA82,1)</f>
        <v>1</v>
      </c>
      <c r="H82" s="22">
        <f>IF('User Presentation'!$E$25="Y",'Factor Calc'!$AA82,1)</f>
        <v>1</v>
      </c>
      <c r="I82" s="22">
        <f>IF('User Presentation'!$E$25="Y",'Factor Calc'!$AA82,1)</f>
        <v>1</v>
      </c>
      <c r="J82" s="22">
        <f>IF('User Presentation'!$E$25="Y",'Factor Calc'!$AA82,1)</f>
        <v>1</v>
      </c>
      <c r="K82" s="22">
        <f>IF('User Presentation'!$E$25="Y",'Factor Calc'!$AA82,1)</f>
        <v>1</v>
      </c>
      <c r="L82" s="22">
        <f>IF('User Presentation'!$E$25="Y",'Factor Calc'!$AA82,1)</f>
        <v>1</v>
      </c>
      <c r="M82" s="22">
        <f>IF('User Presentation'!$E$25="Y",'Factor Calc'!$AA82,1)</f>
        <v>1</v>
      </c>
      <c r="N82" s="22">
        <f>IF('User Presentation'!$E$25="Y",'Factor Calc'!$AA82,1)</f>
        <v>1</v>
      </c>
      <c r="O82" s="22">
        <f>IF('User Presentation'!$E$25="Y",'Factor Calc'!$AA82,1)</f>
        <v>1</v>
      </c>
      <c r="P82" s="22">
        <f>IF('User Presentation'!$E$25="Y",'Factor Calc'!$AA82,1)</f>
        <v>1</v>
      </c>
      <c r="Q82" s="22">
        <f>IF('User Presentation'!$E$25="Y",'Factor Calc'!$AA82,1)</f>
        <v>1</v>
      </c>
      <c r="R82" s="22">
        <f>IF('User Presentation'!$E$25="Y",'Factor Calc'!$AA82,1)</f>
        <v>1</v>
      </c>
      <c r="S82" s="22">
        <f>IF('User Presentation'!$E$25="Y",'Factor Calc'!$AA82,1)</f>
        <v>1</v>
      </c>
      <c r="T82" s="22">
        <f>IF('User Presentation'!$E$25="Y",'Factor Calc'!$AA82,1)</f>
        <v>1</v>
      </c>
      <c r="U82" s="22">
        <f>IF('User Presentation'!$E$25="Y",'Factor Calc'!$AA82,1)</f>
        <v>1</v>
      </c>
      <c r="AA82" s="6">
        <f>'User Presentation'!K25</f>
        <v>1</v>
      </c>
    </row>
    <row r="83" spans="1:44" x14ac:dyDescent="0.2">
      <c r="A83" s="19" t="str">
        <f>'User Presentation'!$H25</f>
        <v>High</v>
      </c>
      <c r="B83" s="22">
        <f>IF('User Presentation'!$G$25="Y",'Factor Calc'!$AA83,1)</f>
        <v>1</v>
      </c>
      <c r="C83" s="22">
        <f>IF('User Presentation'!$G$25="Y",'Factor Calc'!$AA83,1)</f>
        <v>1</v>
      </c>
      <c r="D83" s="22">
        <f>IF('User Presentation'!$G$25="Y",'Factor Calc'!$AA83,1)</f>
        <v>1</v>
      </c>
      <c r="E83" s="22">
        <f>IF('User Presentation'!$G$25="Y",'Factor Calc'!$AA83,1)</f>
        <v>1</v>
      </c>
      <c r="F83" s="22">
        <f>IF('User Presentation'!$G$25="Y",'Factor Calc'!$AA83,1)</f>
        <v>1</v>
      </c>
      <c r="G83" s="22">
        <f>IF('User Presentation'!$G$25="Y",'Factor Calc'!$AA83,1)</f>
        <v>1</v>
      </c>
      <c r="H83" s="22">
        <f>IF('User Presentation'!$G$25="Y",'Factor Calc'!$AA83,1)</f>
        <v>1</v>
      </c>
      <c r="I83" s="22">
        <f>IF('User Presentation'!$G$25="Y",'Factor Calc'!$AA83,1)</f>
        <v>1</v>
      </c>
      <c r="J83" s="22">
        <f>IF('User Presentation'!$G$25="Y",'Factor Calc'!$AA83,1)</f>
        <v>1</v>
      </c>
      <c r="K83" s="22">
        <f>IF('User Presentation'!$G$25="Y",'Factor Calc'!$AA83,1)</f>
        <v>1</v>
      </c>
      <c r="L83" s="22">
        <f>IF('User Presentation'!$G$25="Y",'Factor Calc'!$AA83,1)</f>
        <v>1</v>
      </c>
      <c r="M83" s="22">
        <f>IF('User Presentation'!$G$25="Y",'Factor Calc'!$AA83,1)</f>
        <v>1</v>
      </c>
      <c r="N83" s="22">
        <f>IF('User Presentation'!$G$25="Y",'Factor Calc'!$AA83,1)</f>
        <v>1</v>
      </c>
      <c r="O83" s="22">
        <f>IF('User Presentation'!$G$25="Y",'Factor Calc'!$AA83,1)</f>
        <v>1</v>
      </c>
      <c r="P83" s="22">
        <f>IF('User Presentation'!$G$25="Y",'Factor Calc'!$AA83,1)</f>
        <v>1</v>
      </c>
      <c r="Q83" s="22">
        <f>IF('User Presentation'!$G$25="Y",'Factor Calc'!$AA83,1)</f>
        <v>1</v>
      </c>
      <c r="R83" s="22">
        <f>IF('User Presentation'!$G$25="Y",'Factor Calc'!$AA83,1)</f>
        <v>1</v>
      </c>
      <c r="S83" s="22">
        <f>IF('User Presentation'!$G$25="Y",'Factor Calc'!$AA83,1)</f>
        <v>1</v>
      </c>
      <c r="T83" s="22">
        <f>IF('User Presentation'!$G$25="Y",'Factor Calc'!$AA83,1)</f>
        <v>1</v>
      </c>
      <c r="U83" s="22">
        <f>IF('User Presentation'!$G$25="Y",'Factor Calc'!$AA83,1)</f>
        <v>1</v>
      </c>
      <c r="AA83" s="6">
        <f>'User Presentation'!L25</f>
        <v>0.5</v>
      </c>
    </row>
    <row r="84" spans="1:44" x14ac:dyDescent="0.2">
      <c r="A84" s="6" t="str">
        <f>'User Presentation'!$B26</f>
        <v>Environmentally Sensitive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AB84" s="21"/>
    </row>
    <row r="85" spans="1:44" x14ac:dyDescent="0.2">
      <c r="A85" s="19" t="str">
        <f>'User Presentation'!$D26</f>
        <v>Low</v>
      </c>
      <c r="B85" s="22">
        <f>IF('User Presentation'!$C$26="Y",'Factor Calc'!$AA85,1)</f>
        <v>1</v>
      </c>
      <c r="C85" s="22">
        <f>IF('User Presentation'!$C$26="Y",'Factor Calc'!$AA85,1)</f>
        <v>1</v>
      </c>
      <c r="D85" s="22">
        <f>IF('User Presentation'!$C$26="Y",'Factor Calc'!$AA85,1)</f>
        <v>1</v>
      </c>
      <c r="E85" s="22">
        <f>IF('User Presentation'!$C$26="Y",'Factor Calc'!$AA85,1)</f>
        <v>1</v>
      </c>
      <c r="F85" s="22">
        <f>IF('User Presentation'!$C$26="Y",'Factor Calc'!$AA85,1)</f>
        <v>1</v>
      </c>
      <c r="G85" s="22">
        <f>IF('User Presentation'!$C$26="Y",'Factor Calc'!$AA85,1)</f>
        <v>1</v>
      </c>
      <c r="H85" s="22">
        <f>IF('User Presentation'!$C$26="Y",'Factor Calc'!$AA85,1)</f>
        <v>1</v>
      </c>
      <c r="I85" s="22">
        <f>IF('User Presentation'!$C$26="Y",'Factor Calc'!$AA85,1)</f>
        <v>1</v>
      </c>
      <c r="J85" s="22">
        <f>IF('User Presentation'!$C$26="Y",'Factor Calc'!$AA85,1)</f>
        <v>1</v>
      </c>
      <c r="K85" s="22">
        <f>IF('User Presentation'!$C$26="Y",'Factor Calc'!$AA85,1)</f>
        <v>1</v>
      </c>
      <c r="L85" s="22">
        <f>IF('User Presentation'!$C$26="Y",'Factor Calc'!$AA85,1)</f>
        <v>1</v>
      </c>
      <c r="M85" s="22">
        <f>IF('User Presentation'!$C$26="Y",'Factor Calc'!$AA85,1)</f>
        <v>1</v>
      </c>
      <c r="N85" s="22">
        <f>IF('User Presentation'!$C$26="Y",'Factor Calc'!$AA85,1)</f>
        <v>1</v>
      </c>
      <c r="O85" s="22">
        <f>IF('User Presentation'!$C$26="Y",'Factor Calc'!$AA85,1)</f>
        <v>1</v>
      </c>
      <c r="P85" s="22">
        <f>IF('User Presentation'!$C$26="Y",'Factor Calc'!$AA85,1)</f>
        <v>1</v>
      </c>
      <c r="Q85" s="22">
        <f>IF('User Presentation'!$C$26="Y",'Factor Calc'!$AA85,1)</f>
        <v>1</v>
      </c>
      <c r="R85" s="22">
        <f>IF('User Presentation'!$C$26="Y",'Factor Calc'!$AA85,1)</f>
        <v>1</v>
      </c>
      <c r="S85" s="22">
        <f>IF('User Presentation'!$C$26="Y",'Factor Calc'!$AA85,1)</f>
        <v>1</v>
      </c>
      <c r="T85" s="22">
        <f>IF('User Presentation'!$C$26="Y",'Factor Calc'!$AA85,1)</f>
        <v>1</v>
      </c>
      <c r="U85" s="22">
        <f>IF('User Presentation'!$C$26="Y",'Factor Calc'!$AA85,1)</f>
        <v>1</v>
      </c>
      <c r="W85" s="6" t="s">
        <v>106</v>
      </c>
      <c r="AA85" s="22">
        <f>'User Presentation'!J26</f>
        <v>1.25</v>
      </c>
    </row>
    <row r="86" spans="1:44" x14ac:dyDescent="0.2">
      <c r="A86" s="19" t="str">
        <f>'User Presentation'!$F26</f>
        <v>Medium</v>
      </c>
      <c r="B86" s="22">
        <f>IF('User Presentation'!$E$26="Y",'Factor Calc'!$AA86,1)</f>
        <v>1</v>
      </c>
      <c r="C86" s="22">
        <f>IF('User Presentation'!$E$26="Y",'Factor Calc'!$AA86,1)</f>
        <v>1</v>
      </c>
      <c r="D86" s="22">
        <f>IF('User Presentation'!$E$26="Y",'Factor Calc'!$AA86,1)</f>
        <v>1</v>
      </c>
      <c r="E86" s="22">
        <f>IF('User Presentation'!$E$26="Y",'Factor Calc'!$AA86,1)</f>
        <v>1</v>
      </c>
      <c r="F86" s="22">
        <f>IF('User Presentation'!$E$26="Y",'Factor Calc'!$AA86,1)</f>
        <v>1</v>
      </c>
      <c r="G86" s="22">
        <f>IF('User Presentation'!$E$26="Y",'Factor Calc'!$AA86,1)</f>
        <v>1</v>
      </c>
      <c r="H86" s="22">
        <f>IF('User Presentation'!$E$26="Y",'Factor Calc'!$AA86,1)</f>
        <v>1</v>
      </c>
      <c r="I86" s="22">
        <f>IF('User Presentation'!$E$26="Y",'Factor Calc'!$AA86,1)</f>
        <v>1</v>
      </c>
      <c r="J86" s="22">
        <f>IF('User Presentation'!$E$26="Y",'Factor Calc'!$AA86,1)</f>
        <v>1</v>
      </c>
      <c r="K86" s="22">
        <f>IF('User Presentation'!$E$26="Y",'Factor Calc'!$AA86,1)</f>
        <v>1</v>
      </c>
      <c r="L86" s="22">
        <f>IF('User Presentation'!$E$26="Y",'Factor Calc'!$AA86,1)</f>
        <v>1</v>
      </c>
      <c r="M86" s="22">
        <f>IF('User Presentation'!$E$26="Y",'Factor Calc'!$AA86,1)</f>
        <v>1</v>
      </c>
      <c r="N86" s="22">
        <f>IF('User Presentation'!$E$26="Y",'Factor Calc'!$AA86,1)</f>
        <v>1</v>
      </c>
      <c r="O86" s="22">
        <f>IF('User Presentation'!$E$26="Y",'Factor Calc'!$AA86,1)</f>
        <v>1</v>
      </c>
      <c r="P86" s="22">
        <f>IF('User Presentation'!$E$26="Y",'Factor Calc'!$AA86,1)</f>
        <v>1</v>
      </c>
      <c r="Q86" s="22">
        <f>IF('User Presentation'!$E$26="Y",'Factor Calc'!$AA86,1)</f>
        <v>1</v>
      </c>
      <c r="R86" s="22">
        <f>IF('User Presentation'!$E$26="Y",'Factor Calc'!$AA86,1)</f>
        <v>1</v>
      </c>
      <c r="S86" s="22">
        <f>IF('User Presentation'!$E$26="Y",'Factor Calc'!$AA86,1)</f>
        <v>1</v>
      </c>
      <c r="T86" s="22">
        <f>IF('User Presentation'!$E$26="Y",'Factor Calc'!$AA86,1)</f>
        <v>1</v>
      </c>
      <c r="U86" s="22">
        <f>IF('User Presentation'!$E$26="Y",'Factor Calc'!$AA86,1)</f>
        <v>1</v>
      </c>
      <c r="AA86" s="22">
        <f>'User Presentation'!K26</f>
        <v>1</v>
      </c>
    </row>
    <row r="87" spans="1:44" x14ac:dyDescent="0.2">
      <c r="A87" s="19" t="str">
        <f>'User Presentation'!$H26</f>
        <v>High</v>
      </c>
      <c r="B87" s="22">
        <f>IF('User Presentation'!$G$26="Y",'Factor Calc'!$AA87,1)</f>
        <v>1</v>
      </c>
      <c r="C87" s="22">
        <f>IF('User Presentation'!$G$26="Y",'Factor Calc'!$AA87,1)</f>
        <v>1</v>
      </c>
      <c r="D87" s="22">
        <f>IF('User Presentation'!$G$26="Y",'Factor Calc'!$AA87,1)</f>
        <v>1</v>
      </c>
      <c r="E87" s="22">
        <f>IF('User Presentation'!$G$26="Y",'Factor Calc'!$AA87,1)</f>
        <v>1</v>
      </c>
      <c r="F87" s="22">
        <f>IF('User Presentation'!$G$26="Y",'Factor Calc'!$AA87,1)</f>
        <v>1</v>
      </c>
      <c r="G87" s="22">
        <f>IF('User Presentation'!$G$26="Y",'Factor Calc'!$AA87,1)</f>
        <v>1</v>
      </c>
      <c r="H87" s="22">
        <f>IF('User Presentation'!$G$26="Y",'Factor Calc'!$AA87,1)</f>
        <v>1</v>
      </c>
      <c r="I87" s="22">
        <f>IF('User Presentation'!$G$26="Y",'Factor Calc'!$AA87,1)</f>
        <v>1</v>
      </c>
      <c r="J87" s="22">
        <f>IF('User Presentation'!$G$26="Y",'Factor Calc'!$AA87,1)</f>
        <v>1</v>
      </c>
      <c r="K87" s="22">
        <f>IF('User Presentation'!$G$26="Y",'Factor Calc'!$AA87,1)</f>
        <v>1</v>
      </c>
      <c r="L87" s="22">
        <f>IF('User Presentation'!$G$26="Y",'Factor Calc'!$AA87,1)</f>
        <v>1</v>
      </c>
      <c r="M87" s="22">
        <f>IF('User Presentation'!$G$26="Y",'Factor Calc'!$AA87,1)</f>
        <v>1</v>
      </c>
      <c r="N87" s="22">
        <f>IF('User Presentation'!$G$26="Y",'Factor Calc'!$AA87,1)</f>
        <v>1</v>
      </c>
      <c r="O87" s="22">
        <f>IF('User Presentation'!$G$26="Y",'Factor Calc'!$AA87,1)</f>
        <v>1</v>
      </c>
      <c r="P87" s="22">
        <f>IF('User Presentation'!$G$26="Y",'Factor Calc'!$AA87,1)</f>
        <v>1</v>
      </c>
      <c r="Q87" s="22">
        <f>IF('User Presentation'!$G$26="Y",'Factor Calc'!$AA87,1)</f>
        <v>1</v>
      </c>
      <c r="R87" s="22">
        <f>IF('User Presentation'!$G$26="Y",'Factor Calc'!$AA87,1)</f>
        <v>1</v>
      </c>
      <c r="S87" s="22">
        <f>IF('User Presentation'!$G$26="Y",'Factor Calc'!$AA87,1)</f>
        <v>1</v>
      </c>
      <c r="T87" s="22">
        <f>IF('User Presentation'!$G$26="Y",'Factor Calc'!$AA87,1)</f>
        <v>1</v>
      </c>
      <c r="U87" s="22">
        <f>IF('User Presentation'!$G$26="Y",'Factor Calc'!$AA87,1)</f>
        <v>1</v>
      </c>
      <c r="AA87" s="22">
        <f>'User Presentation'!L26</f>
        <v>0.75</v>
      </c>
    </row>
    <row r="88" spans="1:44" x14ac:dyDescent="0.2">
      <c r="A88" s="6" t="s">
        <v>109</v>
      </c>
      <c r="B88" s="22">
        <f>B35*B36*B37*B39*B40*B41*B43*B44*B45*B76*B77*B78*B48*B49*B50*B52*B53*B54*B57*B58*B59*B61*B62*B63*B65*B66*B67*B69*B70*B71*B72*B73*B74*B81*B82*B83*B85*B86*B87</f>
        <v>1</v>
      </c>
      <c r="C88" s="22">
        <f t="shared" ref="C88:U88" si="23">C35*C36*C37*C39*C40*C41*C43*C44*C45*C76*C77*C78*C48*C49*C50*C52*C53*C54*C57*C58*C59*C61*C62*C63*C65*C66*C67*C69*C70*C71*C72*C73*C74*C81*C82*C83*C85*C86*C87</f>
        <v>1</v>
      </c>
      <c r="D88" s="22">
        <f t="shared" si="23"/>
        <v>1</v>
      </c>
      <c r="E88" s="22">
        <f t="shared" si="23"/>
        <v>1</v>
      </c>
      <c r="F88" s="22">
        <f t="shared" si="23"/>
        <v>1</v>
      </c>
      <c r="G88" s="22">
        <f t="shared" si="23"/>
        <v>1</v>
      </c>
      <c r="H88" s="22">
        <f t="shared" si="23"/>
        <v>1</v>
      </c>
      <c r="I88" s="22">
        <f t="shared" si="23"/>
        <v>1</v>
      </c>
      <c r="J88" s="22">
        <f t="shared" si="23"/>
        <v>1</v>
      </c>
      <c r="K88" s="22">
        <f t="shared" si="23"/>
        <v>1</v>
      </c>
      <c r="L88" s="22">
        <f t="shared" si="23"/>
        <v>1</v>
      </c>
      <c r="M88" s="22">
        <f t="shared" si="23"/>
        <v>1</v>
      </c>
      <c r="N88" s="22">
        <f t="shared" si="23"/>
        <v>1</v>
      </c>
      <c r="O88" s="22">
        <f t="shared" si="23"/>
        <v>1</v>
      </c>
      <c r="P88" s="22">
        <f t="shared" si="23"/>
        <v>1</v>
      </c>
      <c r="Q88" s="22">
        <f t="shared" si="23"/>
        <v>1</v>
      </c>
      <c r="R88" s="22">
        <f t="shared" si="23"/>
        <v>1</v>
      </c>
      <c r="S88" s="22">
        <f t="shared" si="23"/>
        <v>1</v>
      </c>
      <c r="T88" s="22">
        <f t="shared" si="23"/>
        <v>1</v>
      </c>
      <c r="U88" s="22">
        <f t="shared" si="23"/>
        <v>1</v>
      </c>
    </row>
    <row r="90" spans="1:44" ht="15.75" x14ac:dyDescent="0.3">
      <c r="A90" s="4"/>
      <c r="B90" s="4" t="s">
        <v>61</v>
      </c>
      <c r="C90" s="5" t="s">
        <v>92</v>
      </c>
      <c r="D90" s="5" t="s">
        <v>92</v>
      </c>
      <c r="E90" s="5" t="s">
        <v>92</v>
      </c>
      <c r="F90" s="5" t="s">
        <v>100</v>
      </c>
      <c r="G90" s="4" t="s">
        <v>62</v>
      </c>
      <c r="H90" s="4" t="s">
        <v>61</v>
      </c>
      <c r="I90" s="5" t="s">
        <v>92</v>
      </c>
      <c r="J90" s="5" t="s">
        <v>92</v>
      </c>
      <c r="K90" s="5" t="s">
        <v>92</v>
      </c>
      <c r="L90" s="5" t="s">
        <v>92</v>
      </c>
      <c r="M90" s="5" t="s">
        <v>92</v>
      </c>
      <c r="N90" s="5" t="s">
        <v>92</v>
      </c>
      <c r="O90" s="5" t="s">
        <v>92</v>
      </c>
      <c r="P90" s="5" t="s">
        <v>100</v>
      </c>
      <c r="Q90" s="5" t="s">
        <v>100</v>
      </c>
      <c r="R90" s="4" t="s">
        <v>62</v>
      </c>
      <c r="S90" s="4" t="s">
        <v>62</v>
      </c>
      <c r="T90" s="4" t="s">
        <v>62</v>
      </c>
      <c r="U90" s="4" t="s">
        <v>62</v>
      </c>
      <c r="X90" s="4"/>
      <c r="Y90" s="4" t="s">
        <v>61</v>
      </c>
      <c r="Z90" s="5" t="s">
        <v>92</v>
      </c>
      <c r="AA90" s="5" t="s">
        <v>92</v>
      </c>
      <c r="AB90" s="5" t="s">
        <v>92</v>
      </c>
      <c r="AC90" s="5" t="s">
        <v>100</v>
      </c>
      <c r="AD90" s="4" t="s">
        <v>62</v>
      </c>
      <c r="AE90" s="4" t="s">
        <v>61</v>
      </c>
      <c r="AF90" s="5" t="s">
        <v>92</v>
      </c>
      <c r="AG90" s="5" t="s">
        <v>92</v>
      </c>
      <c r="AH90" s="5" t="s">
        <v>92</v>
      </c>
      <c r="AI90" s="5" t="s">
        <v>92</v>
      </c>
      <c r="AJ90" s="5" t="s">
        <v>92</v>
      </c>
      <c r="AK90" s="5" t="s">
        <v>92</v>
      </c>
      <c r="AL90" s="5" t="s">
        <v>92</v>
      </c>
      <c r="AM90" s="5" t="s">
        <v>100</v>
      </c>
      <c r="AN90" s="5" t="s">
        <v>100</v>
      </c>
      <c r="AO90" s="4" t="s">
        <v>62</v>
      </c>
      <c r="AP90" s="4" t="s">
        <v>62</v>
      </c>
      <c r="AQ90" s="4" t="s">
        <v>62</v>
      </c>
      <c r="AR90" s="4" t="s">
        <v>62</v>
      </c>
    </row>
    <row r="91" spans="1:44" x14ac:dyDescent="0.2">
      <c r="A91" s="4"/>
      <c r="B91" s="7" t="s">
        <v>90</v>
      </c>
      <c r="C91" s="7" t="s">
        <v>90</v>
      </c>
      <c r="D91" s="7" t="s">
        <v>90</v>
      </c>
      <c r="E91" s="7" t="s">
        <v>90</v>
      </c>
      <c r="F91" s="7" t="s">
        <v>90</v>
      </c>
      <c r="G91" s="7" t="s">
        <v>90</v>
      </c>
      <c r="H91" s="7" t="s">
        <v>91</v>
      </c>
      <c r="I91" s="7" t="s">
        <v>91</v>
      </c>
      <c r="J91" s="7" t="s">
        <v>91</v>
      </c>
      <c r="K91" s="7" t="s">
        <v>91</v>
      </c>
      <c r="L91" s="7" t="s">
        <v>91</v>
      </c>
      <c r="M91" s="7" t="s">
        <v>91</v>
      </c>
      <c r="N91" s="7" t="s">
        <v>91</v>
      </c>
      <c r="O91" s="7" t="s">
        <v>91</v>
      </c>
      <c r="P91" s="7" t="s">
        <v>91</v>
      </c>
      <c r="Q91" s="7" t="s">
        <v>91</v>
      </c>
      <c r="R91" s="7" t="s">
        <v>91</v>
      </c>
      <c r="S91" s="7" t="s">
        <v>91</v>
      </c>
      <c r="T91" s="7" t="s">
        <v>91</v>
      </c>
      <c r="U91" s="7" t="s">
        <v>91</v>
      </c>
      <c r="X91" s="4"/>
      <c r="Y91" s="7" t="s">
        <v>90</v>
      </c>
      <c r="Z91" s="7" t="s">
        <v>90</v>
      </c>
      <c r="AA91" s="7" t="s">
        <v>90</v>
      </c>
      <c r="AB91" s="7" t="s">
        <v>90</v>
      </c>
      <c r="AC91" s="7" t="s">
        <v>90</v>
      </c>
      <c r="AD91" s="7" t="s">
        <v>90</v>
      </c>
      <c r="AE91" s="7" t="s">
        <v>91</v>
      </c>
      <c r="AF91" s="7" t="s">
        <v>91</v>
      </c>
      <c r="AG91" s="7" t="s">
        <v>91</v>
      </c>
      <c r="AH91" s="7" t="s">
        <v>91</v>
      </c>
      <c r="AI91" s="7" t="s">
        <v>91</v>
      </c>
      <c r="AJ91" s="7" t="s">
        <v>91</v>
      </c>
      <c r="AK91" s="7" t="s">
        <v>91</v>
      </c>
      <c r="AL91" s="7" t="s">
        <v>91</v>
      </c>
      <c r="AM91" s="7" t="s">
        <v>91</v>
      </c>
      <c r="AN91" s="7" t="s">
        <v>91</v>
      </c>
      <c r="AO91" s="7" t="s">
        <v>91</v>
      </c>
      <c r="AP91" s="7" t="s">
        <v>91</v>
      </c>
      <c r="AQ91" s="7" t="s">
        <v>91</v>
      </c>
      <c r="AR91" s="7" t="s">
        <v>91</v>
      </c>
    </row>
    <row r="92" spans="1:44" ht="114" x14ac:dyDescent="0.2">
      <c r="A92" s="7" t="s">
        <v>69</v>
      </c>
      <c r="B92" s="11" t="s">
        <v>70</v>
      </c>
      <c r="C92" s="11" t="s">
        <v>71</v>
      </c>
      <c r="D92" s="11" t="s">
        <v>72</v>
      </c>
      <c r="E92" s="11" t="s">
        <v>73</v>
      </c>
      <c r="F92" s="11" t="s">
        <v>74</v>
      </c>
      <c r="G92" s="11" t="s">
        <v>75</v>
      </c>
      <c r="H92" s="11" t="s">
        <v>76</v>
      </c>
      <c r="I92" s="11" t="s">
        <v>77</v>
      </c>
      <c r="J92" s="11" t="s">
        <v>78</v>
      </c>
      <c r="K92" s="11" t="s">
        <v>79</v>
      </c>
      <c r="L92" s="11" t="s">
        <v>80</v>
      </c>
      <c r="M92" s="11" t="s">
        <v>81</v>
      </c>
      <c r="N92" s="11" t="s">
        <v>82</v>
      </c>
      <c r="O92" s="11" t="s">
        <v>83</v>
      </c>
      <c r="P92" s="11" t="s">
        <v>84</v>
      </c>
      <c r="Q92" s="11" t="s">
        <v>85</v>
      </c>
      <c r="R92" s="11" t="s">
        <v>86</v>
      </c>
      <c r="S92" s="11" t="s">
        <v>87</v>
      </c>
      <c r="T92" s="11" t="s">
        <v>88</v>
      </c>
      <c r="U92" s="11" t="s">
        <v>89</v>
      </c>
      <c r="W92" s="12"/>
      <c r="X92" s="7" t="s">
        <v>69</v>
      </c>
      <c r="Y92" s="11" t="s">
        <v>70</v>
      </c>
      <c r="Z92" s="11" t="s">
        <v>71</v>
      </c>
      <c r="AA92" s="11" t="s">
        <v>72</v>
      </c>
      <c r="AB92" s="11" t="s">
        <v>73</v>
      </c>
      <c r="AC92" s="11" t="s">
        <v>74</v>
      </c>
      <c r="AD92" s="11" t="s">
        <v>75</v>
      </c>
      <c r="AE92" s="11" t="s">
        <v>76</v>
      </c>
      <c r="AF92" s="11" t="s">
        <v>77</v>
      </c>
      <c r="AG92" s="11" t="s">
        <v>78</v>
      </c>
      <c r="AH92" s="11" t="s">
        <v>79</v>
      </c>
      <c r="AI92" s="11" t="s">
        <v>80</v>
      </c>
      <c r="AJ92" s="11" t="s">
        <v>81</v>
      </c>
      <c r="AK92" s="11" t="s">
        <v>82</v>
      </c>
      <c r="AL92" s="11" t="s">
        <v>83</v>
      </c>
      <c r="AM92" s="11" t="s">
        <v>84</v>
      </c>
      <c r="AN92" s="11" t="s">
        <v>85</v>
      </c>
      <c r="AO92" s="11" t="s">
        <v>86</v>
      </c>
      <c r="AP92" s="11" t="s">
        <v>87</v>
      </c>
      <c r="AQ92" s="11" t="s">
        <v>88</v>
      </c>
      <c r="AR92" s="11" t="s">
        <v>89</v>
      </c>
    </row>
    <row r="93" spans="1:44" x14ac:dyDescent="0.2">
      <c r="A93" s="13">
        <v>30</v>
      </c>
      <c r="B93" s="13">
        <f t="shared" ref="B93:U93" si="24">B9</f>
        <v>10</v>
      </c>
      <c r="C93" s="13">
        <f t="shared" si="24"/>
        <v>11.5</v>
      </c>
      <c r="D93" s="13">
        <f t="shared" si="24"/>
        <v>11.5</v>
      </c>
      <c r="E93" s="13">
        <f t="shared" si="24"/>
        <v>10.8</v>
      </c>
      <c r="F93" s="13">
        <f t="shared" si="24"/>
        <v>7.5</v>
      </c>
      <c r="G93" s="13">
        <f t="shared" si="24"/>
        <v>9.9</v>
      </c>
      <c r="H93" s="13">
        <f t="shared" si="24"/>
        <v>3.9</v>
      </c>
      <c r="I93" s="13">
        <f t="shared" si="24"/>
        <v>6.4</v>
      </c>
      <c r="J93" s="13">
        <f t="shared" si="24"/>
        <v>3.6</v>
      </c>
      <c r="K93" s="13">
        <f t="shared" si="24"/>
        <v>7.2</v>
      </c>
      <c r="L93" s="13">
        <f t="shared" si="24"/>
        <v>4.8</v>
      </c>
      <c r="M93" s="13">
        <f t="shared" si="24"/>
        <v>5.0999999999999996</v>
      </c>
      <c r="N93" s="13">
        <f t="shared" si="24"/>
        <v>4.5</v>
      </c>
      <c r="O93" s="13">
        <f t="shared" si="24"/>
        <v>5</v>
      </c>
      <c r="P93" s="13">
        <f t="shared" si="24"/>
        <v>6.1</v>
      </c>
      <c r="Q93" s="13">
        <f t="shared" si="24"/>
        <v>5.4</v>
      </c>
      <c r="R93" s="13">
        <f t="shared" si="24"/>
        <v>3.5</v>
      </c>
      <c r="S93" s="13">
        <f t="shared" si="24"/>
        <v>4</v>
      </c>
      <c r="T93" s="13">
        <f t="shared" si="24"/>
        <v>2.7</v>
      </c>
      <c r="U93" s="13">
        <f t="shared" si="24"/>
        <v>12.7</v>
      </c>
      <c r="X93" s="13">
        <v>30</v>
      </c>
      <c r="Y93" s="17">
        <f t="shared" ref="Y93:Y105" si="25">B$26/B93*B$23*B$24*B$25/2000/B$88</f>
        <v>20.7</v>
      </c>
      <c r="Z93" s="17">
        <f t="shared" ref="Z93:Z105" si="26">C$26/C93*C$23*C$24*C$25/2000/C$88</f>
        <v>20.399999999999995</v>
      </c>
      <c r="AA93" s="17">
        <f t="shared" ref="AA93:AA105" si="27">D$26/D93*D$23*D$24*D$25/2000/D$88</f>
        <v>20.399999999999995</v>
      </c>
      <c r="AB93" s="17">
        <f t="shared" ref="AB93:AB105" si="28">E$26/E93*E$23*E$24*E$25/2000/E$88</f>
        <v>21.722222222222218</v>
      </c>
      <c r="AC93" s="17">
        <f t="shared" ref="AC93:AC105" si="29">F$26/F93*F$23*F$24*F$25/2000/F$88</f>
        <v>55.2</v>
      </c>
      <c r="AD93" s="17">
        <f t="shared" ref="AD93:AD105" si="30">G$26/G93*G$23*G$24*G$25/2000/G$88</f>
        <v>23.696969696969692</v>
      </c>
      <c r="AE93" s="17">
        <f>$B$26/$B93*H$23*H$24*($B$25+H$28*H$29)/2000/H$88</f>
        <v>20.882159999999999</v>
      </c>
      <c r="AF93" s="17">
        <f t="shared" ref="AF93:AR93" si="31">$B$26/$B93*I$23*I$24*($B$25+I$28*I$29)/2000/I$88</f>
        <v>0</v>
      </c>
      <c r="AG93" s="17">
        <f t="shared" si="31"/>
        <v>24.3432</v>
      </c>
      <c r="AH93" s="17">
        <f t="shared" si="31"/>
        <v>22.521599999999999</v>
      </c>
      <c r="AI93" s="17">
        <f t="shared" si="31"/>
        <v>0</v>
      </c>
      <c r="AJ93" s="17">
        <f t="shared" si="31"/>
        <v>0</v>
      </c>
      <c r="AK93" s="17">
        <f t="shared" si="31"/>
        <v>23.0184</v>
      </c>
      <c r="AL93" s="17">
        <f t="shared" si="31"/>
        <v>0</v>
      </c>
      <c r="AM93" s="17">
        <f t="shared" si="31"/>
        <v>0</v>
      </c>
      <c r="AN93" s="17">
        <f t="shared" si="31"/>
        <v>23.101200000000002</v>
      </c>
      <c r="AO93" s="17">
        <f t="shared" si="31"/>
        <v>0</v>
      </c>
      <c r="AP93" s="17">
        <f t="shared" si="31"/>
        <v>0</v>
      </c>
      <c r="AQ93" s="17">
        <f t="shared" si="31"/>
        <v>0</v>
      </c>
      <c r="AR93" s="17">
        <f t="shared" si="31"/>
        <v>0</v>
      </c>
    </row>
    <row r="94" spans="1:44" x14ac:dyDescent="0.2">
      <c r="A94" s="13">
        <f>A93-5</f>
        <v>25</v>
      </c>
      <c r="B94" s="13">
        <f t="shared" ref="B94:U94" si="32">B10</f>
        <v>8</v>
      </c>
      <c r="C94" s="13">
        <f t="shared" si="32"/>
        <v>6.5</v>
      </c>
      <c r="D94" s="13">
        <f t="shared" si="32"/>
        <v>6.9</v>
      </c>
      <c r="E94" s="13">
        <f t="shared" si="32"/>
        <v>8.6999999999999993</v>
      </c>
      <c r="F94" s="13">
        <f t="shared" si="32"/>
        <v>6.6</v>
      </c>
      <c r="G94" s="13">
        <f t="shared" si="32"/>
        <v>8.1999999999999993</v>
      </c>
      <c r="H94" s="13">
        <f t="shared" si="32"/>
        <v>2.8</v>
      </c>
      <c r="I94" s="13">
        <f t="shared" si="32"/>
        <v>5.2</v>
      </c>
      <c r="J94" s="13">
        <f t="shared" si="32"/>
        <v>2.9</v>
      </c>
      <c r="K94" s="13">
        <f t="shared" si="32"/>
        <v>5.0999999999999996</v>
      </c>
      <c r="L94" s="13">
        <f t="shared" si="32"/>
        <v>4</v>
      </c>
      <c r="M94" s="13">
        <f t="shared" si="32"/>
        <v>3.6</v>
      </c>
      <c r="N94" s="13">
        <f t="shared" si="32"/>
        <v>3.3</v>
      </c>
      <c r="O94" s="13">
        <f t="shared" si="32"/>
        <v>3.5</v>
      </c>
      <c r="P94" s="13">
        <f t="shared" si="32"/>
        <v>4.5999999999999996</v>
      </c>
      <c r="Q94" s="13">
        <f t="shared" si="32"/>
        <v>2.6</v>
      </c>
      <c r="R94" s="13">
        <f t="shared" si="32"/>
        <v>2.2000000000000002</v>
      </c>
      <c r="S94" s="13">
        <f t="shared" si="32"/>
        <v>2.1</v>
      </c>
      <c r="T94" s="13">
        <f t="shared" si="32"/>
        <v>1.3</v>
      </c>
      <c r="U94" s="13">
        <f t="shared" si="32"/>
        <v>5.8</v>
      </c>
      <c r="X94" s="13">
        <f>X93-5</f>
        <v>25</v>
      </c>
      <c r="Y94" s="17">
        <f t="shared" si="25"/>
        <v>25.875</v>
      </c>
      <c r="Z94" s="17">
        <f t="shared" si="26"/>
        <v>36.092307692307685</v>
      </c>
      <c r="AA94" s="17">
        <f t="shared" si="27"/>
        <v>34</v>
      </c>
      <c r="AB94" s="17">
        <f t="shared" si="28"/>
        <v>26.965517241379313</v>
      </c>
      <c r="AC94" s="17">
        <f t="shared" si="29"/>
        <v>62.72727272727272</v>
      </c>
      <c r="AD94" s="17">
        <f t="shared" si="30"/>
        <v>28.609756097560979</v>
      </c>
      <c r="AE94" s="17">
        <f t="shared" ref="AE94:AE105" si="33">$B$26/$B94*H$23*H$24*($B$25+H$28*H$29)/2000/H$88</f>
        <v>26.102699999999999</v>
      </c>
      <c r="AF94" s="17">
        <f t="shared" ref="AF94:AF105" si="34">$B$26/$B94*I$23*I$24*($B$25+I$28*I$29)/2000/I$88</f>
        <v>0</v>
      </c>
      <c r="AG94" s="17">
        <f t="shared" ref="AG94:AG105" si="35">$B$26/$B94*J$23*J$24*($B$25+J$28*J$29)/2000/J$88</f>
        <v>30.428999999999998</v>
      </c>
      <c r="AH94" s="17">
        <f t="shared" ref="AH94:AH105" si="36">$B$26/$B94*K$23*K$24*($B$25+K$28*K$29)/2000/K$88</f>
        <v>28.151999999999997</v>
      </c>
      <c r="AI94" s="17">
        <f t="shared" ref="AI94:AI105" si="37">$B$26/$B94*L$23*L$24*($B$25+L$28*L$29)/2000/L$88</f>
        <v>0</v>
      </c>
      <c r="AJ94" s="17">
        <f t="shared" ref="AJ94:AJ105" si="38">$B$26/$B94*M$23*M$24*($B$25+M$28*M$29)/2000/M$88</f>
        <v>0</v>
      </c>
      <c r="AK94" s="17">
        <f t="shared" ref="AK94:AK105" si="39">$B$26/$B94*N$23*N$24*($B$25+N$28*N$29)/2000/N$88</f>
        <v>28.773000000000003</v>
      </c>
      <c r="AL94" s="17">
        <f t="shared" ref="AL94:AL105" si="40">$B$26/$B94*O$23*O$24*($B$25+O$28*O$29)/2000/O$88</f>
        <v>0</v>
      </c>
      <c r="AM94" s="17">
        <f t="shared" ref="AM94:AM105" si="41">$B$26/$B94*P$23*P$24*($B$25+P$28*P$29)/2000/P$88</f>
        <v>0</v>
      </c>
      <c r="AN94" s="17">
        <f t="shared" ref="AN94:AN105" si="42">$B$26/$B94*Q$23*Q$24*($B$25+Q$28*Q$29)/2000/Q$88</f>
        <v>28.8765</v>
      </c>
      <c r="AO94" s="17">
        <f t="shared" ref="AO94:AO105" si="43">$B$26/$B94*R$23*R$24*($B$25+R$28*R$29)/2000/R$88</f>
        <v>0</v>
      </c>
      <c r="AP94" s="17">
        <f t="shared" ref="AP94:AP105" si="44">$B$26/$B94*S$23*S$24*($B$25+S$28*S$29)/2000/S$88</f>
        <v>0</v>
      </c>
      <c r="AQ94" s="17">
        <f t="shared" ref="AQ94:AQ105" si="45">$B$26/$B94*T$23*T$24*($B$25+T$28*T$29)/2000/T$88</f>
        <v>0</v>
      </c>
      <c r="AR94" s="17">
        <f t="shared" ref="AR94:AR105" si="46">$B$26/$B94*U$23*U$24*($B$25+U$28*U$29)/2000/U$88</f>
        <v>0</v>
      </c>
    </row>
    <row r="95" spans="1:44" x14ac:dyDescent="0.2">
      <c r="A95" s="13">
        <f t="shared" ref="A95:A105" si="47">A94-5</f>
        <v>20</v>
      </c>
      <c r="B95" s="13">
        <f t="shared" ref="B95:U95" si="48">B11</f>
        <v>5.8</v>
      </c>
      <c r="C95" s="13">
        <f t="shared" si="48"/>
        <v>4.5999999999999996</v>
      </c>
      <c r="D95" s="13">
        <f t="shared" si="48"/>
        <v>5.2</v>
      </c>
      <c r="E95" s="13">
        <f t="shared" si="48"/>
        <v>6.9</v>
      </c>
      <c r="F95" s="13">
        <f t="shared" si="48"/>
        <v>5.7</v>
      </c>
      <c r="G95" s="13">
        <f t="shared" si="48"/>
        <v>7</v>
      </c>
      <c r="H95" s="13">
        <f t="shared" si="48"/>
        <v>2.1</v>
      </c>
      <c r="I95" s="13">
        <f t="shared" si="48"/>
        <v>4.2</v>
      </c>
      <c r="J95" s="13">
        <f t="shared" si="48"/>
        <v>2.2000000000000002</v>
      </c>
      <c r="K95" s="13">
        <f t="shared" si="48"/>
        <v>3.7</v>
      </c>
      <c r="L95" s="13">
        <f t="shared" si="48"/>
        <v>3.2</v>
      </c>
      <c r="M95" s="13">
        <f t="shared" si="48"/>
        <v>3.2</v>
      </c>
      <c r="N95" s="13">
        <f t="shared" si="48"/>
        <v>2.4</v>
      </c>
      <c r="O95" s="13">
        <f t="shared" si="48"/>
        <v>2.8</v>
      </c>
      <c r="P95" s="13">
        <f t="shared" si="48"/>
        <v>3.5</v>
      </c>
      <c r="Q95" s="13">
        <f t="shared" si="48"/>
        <v>2</v>
      </c>
      <c r="R95" s="13">
        <f t="shared" si="48"/>
        <v>2.2000000000000002</v>
      </c>
      <c r="S95" s="13">
        <f t="shared" si="48"/>
        <v>2</v>
      </c>
      <c r="T95" s="13">
        <f t="shared" si="48"/>
        <v>1.2</v>
      </c>
      <c r="U95" s="13">
        <f t="shared" si="48"/>
        <v>4.5</v>
      </c>
      <c r="X95" s="13">
        <f t="shared" ref="X95:X105" si="49">X94-5</f>
        <v>20</v>
      </c>
      <c r="Y95" s="17">
        <f t="shared" si="25"/>
        <v>35.689655172413786</v>
      </c>
      <c r="Z95" s="17">
        <f t="shared" si="26"/>
        <v>51</v>
      </c>
      <c r="AA95" s="17">
        <f t="shared" si="27"/>
        <v>45.115384615384613</v>
      </c>
      <c r="AB95" s="17">
        <f t="shared" si="28"/>
        <v>34</v>
      </c>
      <c r="AC95" s="17">
        <f t="shared" si="29"/>
        <v>72.631578947368411</v>
      </c>
      <c r="AD95" s="17">
        <f t="shared" si="30"/>
        <v>33.514285714285712</v>
      </c>
      <c r="AE95" s="17">
        <f t="shared" si="33"/>
        <v>36.00372413793103</v>
      </c>
      <c r="AF95" s="17">
        <f t="shared" si="34"/>
        <v>0</v>
      </c>
      <c r="AG95" s="17">
        <f t="shared" si="35"/>
        <v>41.971034482758618</v>
      </c>
      <c r="AH95" s="17">
        <f t="shared" si="36"/>
        <v>38.830344827586202</v>
      </c>
      <c r="AI95" s="17">
        <f t="shared" si="37"/>
        <v>0</v>
      </c>
      <c r="AJ95" s="17">
        <f t="shared" si="38"/>
        <v>0</v>
      </c>
      <c r="AK95" s="17">
        <f t="shared" si="39"/>
        <v>39.686896551724139</v>
      </c>
      <c r="AL95" s="17">
        <f t="shared" si="40"/>
        <v>0</v>
      </c>
      <c r="AM95" s="17">
        <f t="shared" si="41"/>
        <v>0</v>
      </c>
      <c r="AN95" s="17">
        <f t="shared" si="42"/>
        <v>39.829655172413787</v>
      </c>
      <c r="AO95" s="17">
        <f t="shared" si="43"/>
        <v>0</v>
      </c>
      <c r="AP95" s="17">
        <f t="shared" si="44"/>
        <v>0</v>
      </c>
      <c r="AQ95" s="17">
        <f t="shared" si="45"/>
        <v>0</v>
      </c>
      <c r="AR95" s="17">
        <f t="shared" si="46"/>
        <v>0</v>
      </c>
    </row>
    <row r="96" spans="1:44" x14ac:dyDescent="0.2">
      <c r="A96" s="13">
        <f t="shared" si="47"/>
        <v>15</v>
      </c>
      <c r="B96" s="13">
        <f t="shared" ref="B96:U96" si="50">B12</f>
        <v>3.9</v>
      </c>
      <c r="C96" s="13">
        <f t="shared" si="50"/>
        <v>3.6</v>
      </c>
      <c r="D96" s="13">
        <f t="shared" si="50"/>
        <v>4.2</v>
      </c>
      <c r="E96" s="13">
        <f t="shared" si="50"/>
        <v>5.4</v>
      </c>
      <c r="F96" s="13">
        <f t="shared" si="50"/>
        <v>4.5</v>
      </c>
      <c r="G96" s="13">
        <f t="shared" si="50"/>
        <v>5</v>
      </c>
      <c r="H96" s="13">
        <f t="shared" si="50"/>
        <v>1.6</v>
      </c>
      <c r="I96" s="13">
        <f t="shared" si="50"/>
        <v>3.1</v>
      </c>
      <c r="J96" s="13">
        <f t="shared" si="50"/>
        <v>1.9</v>
      </c>
      <c r="K96" s="13">
        <f t="shared" si="50"/>
        <v>2.8</v>
      </c>
      <c r="L96" s="13">
        <f t="shared" si="50"/>
        <v>3</v>
      </c>
      <c r="M96" s="13">
        <f t="shared" si="50"/>
        <v>2.7</v>
      </c>
      <c r="N96" s="13">
        <f t="shared" si="50"/>
        <v>1.6</v>
      </c>
      <c r="O96" s="13">
        <f t="shared" si="50"/>
        <v>2.2999999999999998</v>
      </c>
      <c r="P96" s="13">
        <f t="shared" si="50"/>
        <v>2.7</v>
      </c>
      <c r="Q96" s="13">
        <f t="shared" si="50"/>
        <v>2.1</v>
      </c>
      <c r="R96" s="13">
        <f t="shared" si="50"/>
        <v>1.6</v>
      </c>
      <c r="S96" s="13">
        <f t="shared" si="50"/>
        <v>1.2</v>
      </c>
      <c r="T96" s="13">
        <f t="shared" si="50"/>
        <v>1</v>
      </c>
      <c r="U96" s="13">
        <f t="shared" si="50"/>
        <v>4.2</v>
      </c>
      <c r="X96" s="13">
        <f t="shared" si="49"/>
        <v>15</v>
      </c>
      <c r="Y96" s="17">
        <f t="shared" si="25"/>
        <v>53.07692307692308</v>
      </c>
      <c r="Z96" s="17">
        <f t="shared" si="26"/>
        <v>65.166666666666657</v>
      </c>
      <c r="AA96" s="17">
        <f t="shared" si="27"/>
        <v>55.857142857142854</v>
      </c>
      <c r="AB96" s="17">
        <f t="shared" si="28"/>
        <v>43.444444444444436</v>
      </c>
      <c r="AC96" s="17">
        <f t="shared" si="29"/>
        <v>91.999999999999986</v>
      </c>
      <c r="AD96" s="17">
        <f t="shared" si="30"/>
        <v>46.92</v>
      </c>
      <c r="AE96" s="17">
        <f t="shared" si="33"/>
        <v>53.543999999999997</v>
      </c>
      <c r="AF96" s="17">
        <f t="shared" si="34"/>
        <v>0</v>
      </c>
      <c r="AG96" s="17">
        <f t="shared" si="35"/>
        <v>62.41846153846155</v>
      </c>
      <c r="AH96" s="17">
        <f t="shared" si="36"/>
        <v>57.747692307692304</v>
      </c>
      <c r="AI96" s="17">
        <f t="shared" si="37"/>
        <v>0</v>
      </c>
      <c r="AJ96" s="17">
        <f t="shared" si="38"/>
        <v>0</v>
      </c>
      <c r="AK96" s="17">
        <f t="shared" si="39"/>
        <v>59.021538461538469</v>
      </c>
      <c r="AL96" s="17">
        <f t="shared" si="40"/>
        <v>0</v>
      </c>
      <c r="AM96" s="17">
        <f t="shared" si="41"/>
        <v>0</v>
      </c>
      <c r="AN96" s="17">
        <f t="shared" si="42"/>
        <v>59.233846153846159</v>
      </c>
      <c r="AO96" s="17">
        <f t="shared" si="43"/>
        <v>0</v>
      </c>
      <c r="AP96" s="17">
        <f t="shared" si="44"/>
        <v>0</v>
      </c>
      <c r="AQ96" s="17">
        <f t="shared" si="45"/>
        <v>0</v>
      </c>
      <c r="AR96" s="17">
        <f t="shared" si="46"/>
        <v>0</v>
      </c>
    </row>
    <row r="97" spans="1:44" x14ac:dyDescent="0.2">
      <c r="A97" s="13">
        <f t="shared" si="47"/>
        <v>10</v>
      </c>
      <c r="B97" s="13">
        <f t="shared" ref="B97:U97" si="51">B13</f>
        <v>2</v>
      </c>
      <c r="C97" s="13">
        <f t="shared" si="51"/>
        <v>3.2</v>
      </c>
      <c r="D97" s="13">
        <f t="shared" si="51"/>
        <v>2.2999999999999998</v>
      </c>
      <c r="E97" s="13">
        <f t="shared" si="51"/>
        <v>3.1</v>
      </c>
      <c r="F97" s="13">
        <f t="shared" si="51"/>
        <v>2.4</v>
      </c>
      <c r="G97" s="13">
        <f t="shared" si="51"/>
        <v>2.4</v>
      </c>
      <c r="H97" s="13">
        <f t="shared" si="51"/>
        <v>1.2</v>
      </c>
      <c r="I97" s="13">
        <f t="shared" si="51"/>
        <v>2</v>
      </c>
      <c r="J97" s="13">
        <f t="shared" si="51"/>
        <v>1.4</v>
      </c>
      <c r="K97" s="13">
        <f t="shared" si="51"/>
        <v>2</v>
      </c>
      <c r="L97" s="13">
        <f t="shared" si="51"/>
        <v>2.2999999999999998</v>
      </c>
      <c r="M97" s="13">
        <f t="shared" si="51"/>
        <v>2.1</v>
      </c>
      <c r="N97" s="13">
        <f t="shared" si="51"/>
        <v>1.7</v>
      </c>
      <c r="O97" s="13">
        <f t="shared" si="51"/>
        <v>1.9</v>
      </c>
      <c r="P97" s="13">
        <f t="shared" si="51"/>
        <v>1.9</v>
      </c>
      <c r="Q97" s="13">
        <f t="shared" si="51"/>
        <v>2.2000000000000002</v>
      </c>
      <c r="R97" s="13">
        <f t="shared" si="51"/>
        <v>1.5</v>
      </c>
      <c r="S97" s="13">
        <f t="shared" si="51"/>
        <v>1.4</v>
      </c>
      <c r="T97" s="13">
        <f t="shared" si="51"/>
        <v>0.8</v>
      </c>
      <c r="U97" s="13">
        <f t="shared" si="51"/>
        <v>4</v>
      </c>
      <c r="X97" s="13">
        <f t="shared" si="49"/>
        <v>10</v>
      </c>
      <c r="Y97" s="17">
        <f t="shared" si="25"/>
        <v>103.5</v>
      </c>
      <c r="Z97" s="17">
        <f t="shared" si="26"/>
        <v>73.312499999999986</v>
      </c>
      <c r="AA97" s="17">
        <f t="shared" si="27"/>
        <v>102</v>
      </c>
      <c r="AB97" s="17">
        <f t="shared" si="28"/>
        <v>75.67741935483869</v>
      </c>
      <c r="AC97" s="17">
        <f t="shared" si="29"/>
        <v>172.5</v>
      </c>
      <c r="AD97" s="17">
        <f t="shared" si="30"/>
        <v>97.75</v>
      </c>
      <c r="AE97" s="17">
        <f t="shared" si="33"/>
        <v>104.41079999999999</v>
      </c>
      <c r="AF97" s="17">
        <f t="shared" si="34"/>
        <v>0</v>
      </c>
      <c r="AG97" s="17">
        <f t="shared" si="35"/>
        <v>121.71599999999999</v>
      </c>
      <c r="AH97" s="17">
        <f t="shared" si="36"/>
        <v>112.60799999999999</v>
      </c>
      <c r="AI97" s="17">
        <f t="shared" si="37"/>
        <v>0</v>
      </c>
      <c r="AJ97" s="17">
        <f t="shared" si="38"/>
        <v>0</v>
      </c>
      <c r="AK97" s="17">
        <f t="shared" si="39"/>
        <v>115.09200000000001</v>
      </c>
      <c r="AL97" s="17">
        <f t="shared" si="40"/>
        <v>0</v>
      </c>
      <c r="AM97" s="17">
        <f t="shared" si="41"/>
        <v>0</v>
      </c>
      <c r="AN97" s="17">
        <f t="shared" si="42"/>
        <v>115.506</v>
      </c>
      <c r="AO97" s="17">
        <f t="shared" si="43"/>
        <v>0</v>
      </c>
      <c r="AP97" s="17">
        <f t="shared" si="44"/>
        <v>0</v>
      </c>
      <c r="AQ97" s="17">
        <f t="shared" si="45"/>
        <v>0</v>
      </c>
      <c r="AR97" s="17">
        <f t="shared" si="46"/>
        <v>0</v>
      </c>
    </row>
    <row r="98" spans="1:44" x14ac:dyDescent="0.2">
      <c r="A98" s="13">
        <f t="shared" si="47"/>
        <v>5</v>
      </c>
      <c r="B98" s="13">
        <f t="shared" ref="B98:U98" si="52">B14</f>
        <v>3.4</v>
      </c>
      <c r="C98" s="13">
        <f t="shared" si="52"/>
        <v>3</v>
      </c>
      <c r="D98" s="13">
        <f t="shared" si="52"/>
        <v>3.2</v>
      </c>
      <c r="E98" s="13">
        <f t="shared" si="52"/>
        <v>4.3</v>
      </c>
      <c r="F98" s="13">
        <f t="shared" si="52"/>
        <v>2.2000000000000002</v>
      </c>
      <c r="G98" s="13">
        <f t="shared" si="52"/>
        <v>2</v>
      </c>
      <c r="H98" s="13">
        <f t="shared" si="52"/>
        <v>1.5</v>
      </c>
      <c r="I98" s="13">
        <f t="shared" si="52"/>
        <v>2.8</v>
      </c>
      <c r="J98" s="13">
        <f t="shared" si="52"/>
        <v>1</v>
      </c>
      <c r="K98" s="13">
        <f t="shared" si="52"/>
        <v>1.4</v>
      </c>
      <c r="L98" s="13">
        <f t="shared" si="52"/>
        <v>1.4</v>
      </c>
      <c r="M98" s="13">
        <f t="shared" si="52"/>
        <v>3.9</v>
      </c>
      <c r="N98" s="13">
        <f t="shared" si="52"/>
        <v>1.8</v>
      </c>
      <c r="O98" s="13">
        <f t="shared" si="52"/>
        <v>1.3</v>
      </c>
      <c r="P98" s="13">
        <f t="shared" si="52"/>
        <v>1.2</v>
      </c>
      <c r="Q98" s="13">
        <f t="shared" si="52"/>
        <v>1.3</v>
      </c>
      <c r="R98" s="13">
        <f t="shared" si="52"/>
        <v>1.5</v>
      </c>
      <c r="S98" s="13">
        <f t="shared" si="52"/>
        <v>1.5</v>
      </c>
      <c r="T98" s="13">
        <f t="shared" si="52"/>
        <v>0.3</v>
      </c>
      <c r="U98" s="13">
        <f t="shared" si="52"/>
        <v>3.8</v>
      </c>
      <c r="X98" s="13">
        <f t="shared" si="49"/>
        <v>5</v>
      </c>
      <c r="Y98" s="17">
        <f t="shared" si="25"/>
        <v>60.882352941176464</v>
      </c>
      <c r="Z98" s="17">
        <f t="shared" si="26"/>
        <v>78.199999999999989</v>
      </c>
      <c r="AA98" s="17">
        <f t="shared" si="27"/>
        <v>73.312499999999986</v>
      </c>
      <c r="AB98" s="17">
        <f t="shared" si="28"/>
        <v>54.558139534883708</v>
      </c>
      <c r="AC98" s="17">
        <f t="shared" si="29"/>
        <v>188.18181818181816</v>
      </c>
      <c r="AD98" s="17">
        <f t="shared" si="30"/>
        <v>117.3</v>
      </c>
      <c r="AE98" s="17">
        <f t="shared" si="33"/>
        <v>61.418117647058814</v>
      </c>
      <c r="AF98" s="17">
        <f t="shared" si="34"/>
        <v>0</v>
      </c>
      <c r="AG98" s="17">
        <f t="shared" si="35"/>
        <v>71.597647058823526</v>
      </c>
      <c r="AH98" s="17">
        <f t="shared" si="36"/>
        <v>66.239999999999981</v>
      </c>
      <c r="AI98" s="17">
        <f t="shared" si="37"/>
        <v>0</v>
      </c>
      <c r="AJ98" s="17">
        <f t="shared" si="38"/>
        <v>0</v>
      </c>
      <c r="AK98" s="17">
        <f t="shared" si="39"/>
        <v>67.701176470588223</v>
      </c>
      <c r="AL98" s="17">
        <f t="shared" si="40"/>
        <v>0</v>
      </c>
      <c r="AM98" s="17">
        <f t="shared" si="41"/>
        <v>0</v>
      </c>
      <c r="AN98" s="17">
        <f t="shared" si="42"/>
        <v>67.944705882352935</v>
      </c>
      <c r="AO98" s="17">
        <f t="shared" si="43"/>
        <v>0</v>
      </c>
      <c r="AP98" s="17">
        <f t="shared" si="44"/>
        <v>0</v>
      </c>
      <c r="AQ98" s="17">
        <f t="shared" si="45"/>
        <v>0</v>
      </c>
      <c r="AR98" s="17">
        <f t="shared" si="46"/>
        <v>0</v>
      </c>
    </row>
    <row r="99" spans="1:44" x14ac:dyDescent="0.2">
      <c r="A99" s="13">
        <f t="shared" si="47"/>
        <v>0</v>
      </c>
      <c r="B99" s="13">
        <f t="shared" ref="B99:U99" si="53">B15</f>
        <v>0.01</v>
      </c>
      <c r="C99" s="13">
        <f t="shared" si="53"/>
        <v>2</v>
      </c>
      <c r="D99" s="13">
        <f t="shared" si="53"/>
        <v>2</v>
      </c>
      <c r="E99" s="13">
        <f t="shared" si="53"/>
        <v>0.01</v>
      </c>
      <c r="F99" s="13">
        <f t="shared" si="53"/>
        <v>0.01</v>
      </c>
      <c r="G99" s="13">
        <f t="shared" si="53"/>
        <v>0.01</v>
      </c>
      <c r="H99" s="13">
        <f t="shared" si="53"/>
        <v>0.01</v>
      </c>
      <c r="I99" s="13">
        <f t="shared" si="53"/>
        <v>2.2999999999999998</v>
      </c>
      <c r="J99" s="13">
        <f t="shared" si="53"/>
        <v>1</v>
      </c>
      <c r="K99" s="13">
        <f t="shared" si="53"/>
        <v>1.7</v>
      </c>
      <c r="L99" s="13">
        <f t="shared" si="53"/>
        <v>1.3</v>
      </c>
      <c r="M99" s="13">
        <f t="shared" si="53"/>
        <v>2</v>
      </c>
      <c r="N99" s="13">
        <f t="shared" si="53"/>
        <v>1.5</v>
      </c>
      <c r="O99" s="13">
        <f t="shared" si="53"/>
        <v>1.3</v>
      </c>
      <c r="P99" s="13">
        <f t="shared" si="53"/>
        <v>0.01</v>
      </c>
      <c r="Q99" s="13">
        <f t="shared" si="53"/>
        <v>1.7</v>
      </c>
      <c r="R99" s="13">
        <f t="shared" si="53"/>
        <v>0.01</v>
      </c>
      <c r="S99" s="13">
        <f t="shared" si="53"/>
        <v>1.6</v>
      </c>
      <c r="T99" s="13">
        <f t="shared" si="53"/>
        <v>0.01</v>
      </c>
      <c r="U99" s="13">
        <f t="shared" si="53"/>
        <v>0.01</v>
      </c>
      <c r="X99" s="13">
        <f t="shared" si="49"/>
        <v>0</v>
      </c>
      <c r="Y99" s="17">
        <f t="shared" si="25"/>
        <v>20699.999999999996</v>
      </c>
      <c r="Z99" s="17">
        <f t="shared" si="26"/>
        <v>117.3</v>
      </c>
      <c r="AA99" s="17">
        <f t="shared" si="27"/>
        <v>117.3</v>
      </c>
      <c r="AB99" s="17">
        <f t="shared" si="28"/>
        <v>23459.999999999996</v>
      </c>
      <c r="AC99" s="17">
        <f t="shared" si="29"/>
        <v>41399.999999999993</v>
      </c>
      <c r="AD99" s="17">
        <f t="shared" si="30"/>
        <v>23459.999999999996</v>
      </c>
      <c r="AE99" s="17">
        <f t="shared" si="33"/>
        <v>20882.159999999996</v>
      </c>
      <c r="AF99" s="17">
        <f t="shared" si="34"/>
        <v>0</v>
      </c>
      <c r="AG99" s="17">
        <f t="shared" si="35"/>
        <v>24343.199999999997</v>
      </c>
      <c r="AH99" s="17">
        <f t="shared" si="36"/>
        <v>22521.599999999991</v>
      </c>
      <c r="AI99" s="17">
        <f t="shared" si="37"/>
        <v>0</v>
      </c>
      <c r="AJ99" s="17">
        <f t="shared" si="38"/>
        <v>0</v>
      </c>
      <c r="AK99" s="17">
        <f t="shared" si="39"/>
        <v>23018.399999999998</v>
      </c>
      <c r="AL99" s="17">
        <f t="shared" si="40"/>
        <v>0</v>
      </c>
      <c r="AM99" s="17">
        <f t="shared" si="41"/>
        <v>0</v>
      </c>
      <c r="AN99" s="17">
        <f t="shared" si="42"/>
        <v>23101.199999999997</v>
      </c>
      <c r="AO99" s="17">
        <f t="shared" si="43"/>
        <v>0</v>
      </c>
      <c r="AP99" s="17">
        <f t="shared" si="44"/>
        <v>0</v>
      </c>
      <c r="AQ99" s="17">
        <f t="shared" si="45"/>
        <v>0</v>
      </c>
      <c r="AR99" s="17">
        <f t="shared" si="46"/>
        <v>0</v>
      </c>
    </row>
    <row r="100" spans="1:44" x14ac:dyDescent="0.2">
      <c r="A100" s="13">
        <f t="shared" si="47"/>
        <v>-5</v>
      </c>
      <c r="B100" s="13">
        <f t="shared" ref="B100:U100" si="54">B16</f>
        <v>0.01</v>
      </c>
      <c r="C100" s="13">
        <f t="shared" si="54"/>
        <v>0.4</v>
      </c>
      <c r="D100" s="13">
        <f t="shared" si="54"/>
        <v>0.3</v>
      </c>
      <c r="E100" s="13">
        <f t="shared" si="54"/>
        <v>0.01</v>
      </c>
      <c r="F100" s="13">
        <f t="shared" si="54"/>
        <v>0.01</v>
      </c>
      <c r="G100" s="13">
        <f t="shared" si="54"/>
        <v>0.01</v>
      </c>
      <c r="H100" s="13">
        <f t="shared" si="54"/>
        <v>0.01</v>
      </c>
      <c r="I100" s="13">
        <f t="shared" si="54"/>
        <v>1.8</v>
      </c>
      <c r="J100" s="13">
        <f t="shared" si="54"/>
        <v>1</v>
      </c>
      <c r="K100" s="13">
        <f t="shared" si="54"/>
        <v>1.7</v>
      </c>
      <c r="L100" s="13">
        <f t="shared" si="54"/>
        <v>1.3</v>
      </c>
      <c r="M100" s="13">
        <f t="shared" si="54"/>
        <v>1.8</v>
      </c>
      <c r="N100" s="13">
        <f t="shared" si="54"/>
        <v>1.2</v>
      </c>
      <c r="O100" s="13">
        <f t="shared" si="54"/>
        <v>1.3</v>
      </c>
      <c r="P100" s="13">
        <f t="shared" si="54"/>
        <v>0.01</v>
      </c>
      <c r="Q100" s="13">
        <f t="shared" si="54"/>
        <v>1.3</v>
      </c>
      <c r="R100" s="13">
        <f t="shared" si="54"/>
        <v>0.01</v>
      </c>
      <c r="S100" s="13">
        <f t="shared" si="54"/>
        <v>0.3</v>
      </c>
      <c r="T100" s="13">
        <f t="shared" si="54"/>
        <v>0.01</v>
      </c>
      <c r="U100" s="13">
        <f t="shared" si="54"/>
        <v>0.01</v>
      </c>
      <c r="X100" s="13">
        <f t="shared" si="49"/>
        <v>-5</v>
      </c>
      <c r="Y100" s="17">
        <f t="shared" si="25"/>
        <v>20699.999999999996</v>
      </c>
      <c r="Z100" s="17">
        <f t="shared" si="26"/>
        <v>586.49999999999989</v>
      </c>
      <c r="AA100" s="17">
        <f t="shared" si="27"/>
        <v>782</v>
      </c>
      <c r="AB100" s="17">
        <f t="shared" si="28"/>
        <v>23459.999999999996</v>
      </c>
      <c r="AC100" s="17">
        <f t="shared" si="29"/>
        <v>41399.999999999993</v>
      </c>
      <c r="AD100" s="17">
        <f t="shared" si="30"/>
        <v>23459.999999999996</v>
      </c>
      <c r="AE100" s="17">
        <f t="shared" si="33"/>
        <v>20882.159999999996</v>
      </c>
      <c r="AF100" s="17">
        <f t="shared" si="34"/>
        <v>0</v>
      </c>
      <c r="AG100" s="17">
        <f t="shared" si="35"/>
        <v>24343.199999999997</v>
      </c>
      <c r="AH100" s="17">
        <f t="shared" si="36"/>
        <v>22521.599999999991</v>
      </c>
      <c r="AI100" s="17">
        <f t="shared" si="37"/>
        <v>0</v>
      </c>
      <c r="AJ100" s="17">
        <f t="shared" si="38"/>
        <v>0</v>
      </c>
      <c r="AK100" s="17">
        <f t="shared" si="39"/>
        <v>23018.399999999998</v>
      </c>
      <c r="AL100" s="17">
        <f t="shared" si="40"/>
        <v>0</v>
      </c>
      <c r="AM100" s="17">
        <f t="shared" si="41"/>
        <v>0</v>
      </c>
      <c r="AN100" s="17">
        <f t="shared" si="42"/>
        <v>23101.199999999997</v>
      </c>
      <c r="AO100" s="17">
        <f t="shared" si="43"/>
        <v>0</v>
      </c>
      <c r="AP100" s="17">
        <f t="shared" si="44"/>
        <v>0</v>
      </c>
      <c r="AQ100" s="17">
        <f t="shared" si="45"/>
        <v>0</v>
      </c>
      <c r="AR100" s="17">
        <f t="shared" si="46"/>
        <v>0</v>
      </c>
    </row>
    <row r="101" spans="1:44" x14ac:dyDescent="0.2">
      <c r="A101" s="13">
        <f t="shared" si="47"/>
        <v>-10</v>
      </c>
      <c r="B101" s="13">
        <f t="shared" ref="B101:U101" si="55">B17</f>
        <v>0.01</v>
      </c>
      <c r="C101" s="13">
        <f t="shared" si="55"/>
        <v>0.01</v>
      </c>
      <c r="D101" s="13">
        <f t="shared" si="55"/>
        <v>0.01</v>
      </c>
      <c r="E101" s="13">
        <f t="shared" si="55"/>
        <v>0.01</v>
      </c>
      <c r="F101" s="13">
        <f t="shared" si="55"/>
        <v>0.01</v>
      </c>
      <c r="G101" s="13">
        <f t="shared" si="55"/>
        <v>0.01</v>
      </c>
      <c r="H101" s="13">
        <f t="shared" si="55"/>
        <v>0.01</v>
      </c>
      <c r="I101" s="13">
        <f t="shared" si="55"/>
        <v>1.8</v>
      </c>
      <c r="J101" s="13">
        <f t="shared" si="55"/>
        <v>1</v>
      </c>
      <c r="K101" s="13">
        <f t="shared" si="55"/>
        <v>1.7</v>
      </c>
      <c r="L101" s="13">
        <f t="shared" si="55"/>
        <v>1.3</v>
      </c>
      <c r="M101" s="13">
        <f t="shared" si="55"/>
        <v>1.6</v>
      </c>
      <c r="N101" s="13">
        <f t="shared" si="55"/>
        <v>0.8</v>
      </c>
      <c r="O101" s="13">
        <f t="shared" si="55"/>
        <v>1.3</v>
      </c>
      <c r="P101" s="13">
        <f t="shared" si="55"/>
        <v>0.01</v>
      </c>
      <c r="Q101" s="13">
        <f t="shared" si="55"/>
        <v>1.8</v>
      </c>
      <c r="R101" s="13">
        <f t="shared" si="55"/>
        <v>0.01</v>
      </c>
      <c r="S101" s="13">
        <f t="shared" si="55"/>
        <v>0.8</v>
      </c>
      <c r="T101" s="13">
        <f t="shared" si="55"/>
        <v>0.01</v>
      </c>
      <c r="U101" s="13">
        <f t="shared" si="55"/>
        <v>0.01</v>
      </c>
      <c r="X101" s="13">
        <f t="shared" si="49"/>
        <v>-10</v>
      </c>
      <c r="Y101" s="17">
        <f t="shared" si="25"/>
        <v>20699.999999999996</v>
      </c>
      <c r="Z101" s="17">
        <f t="shared" si="26"/>
        <v>23459.999999999996</v>
      </c>
      <c r="AA101" s="17">
        <f t="shared" si="27"/>
        <v>23459.999999999996</v>
      </c>
      <c r="AB101" s="17">
        <f t="shared" si="28"/>
        <v>23459.999999999996</v>
      </c>
      <c r="AC101" s="17">
        <f t="shared" si="29"/>
        <v>41399.999999999993</v>
      </c>
      <c r="AD101" s="17">
        <f t="shared" si="30"/>
        <v>23459.999999999996</v>
      </c>
      <c r="AE101" s="17">
        <f t="shared" si="33"/>
        <v>20882.159999999996</v>
      </c>
      <c r="AF101" s="17">
        <f t="shared" si="34"/>
        <v>0</v>
      </c>
      <c r="AG101" s="17">
        <f t="shared" si="35"/>
        <v>24343.199999999997</v>
      </c>
      <c r="AH101" s="17">
        <f t="shared" si="36"/>
        <v>22521.599999999991</v>
      </c>
      <c r="AI101" s="17">
        <f t="shared" si="37"/>
        <v>0</v>
      </c>
      <c r="AJ101" s="17">
        <f t="shared" si="38"/>
        <v>0</v>
      </c>
      <c r="AK101" s="17">
        <f t="shared" si="39"/>
        <v>23018.399999999998</v>
      </c>
      <c r="AL101" s="17">
        <f t="shared" si="40"/>
        <v>0</v>
      </c>
      <c r="AM101" s="17">
        <f t="shared" si="41"/>
        <v>0</v>
      </c>
      <c r="AN101" s="17">
        <f t="shared" si="42"/>
        <v>23101.199999999997</v>
      </c>
      <c r="AO101" s="17">
        <f t="shared" si="43"/>
        <v>0</v>
      </c>
      <c r="AP101" s="17">
        <f t="shared" si="44"/>
        <v>0</v>
      </c>
      <c r="AQ101" s="17">
        <f t="shared" si="45"/>
        <v>0</v>
      </c>
      <c r="AR101" s="17">
        <f t="shared" si="46"/>
        <v>0</v>
      </c>
    </row>
    <row r="102" spans="1:44" x14ac:dyDescent="0.2">
      <c r="A102" s="13">
        <f t="shared" si="47"/>
        <v>-15</v>
      </c>
      <c r="B102" s="13">
        <f t="shared" ref="B102:U102" si="56">B18</f>
        <v>0.01</v>
      </c>
      <c r="C102" s="13">
        <f t="shared" si="56"/>
        <v>0.01</v>
      </c>
      <c r="D102" s="13">
        <f t="shared" si="56"/>
        <v>0.01</v>
      </c>
      <c r="E102" s="13">
        <f t="shared" si="56"/>
        <v>0.01</v>
      </c>
      <c r="F102" s="13">
        <f t="shared" si="56"/>
        <v>0.01</v>
      </c>
      <c r="G102" s="13">
        <f t="shared" si="56"/>
        <v>0.01</v>
      </c>
      <c r="H102" s="13">
        <f t="shared" si="56"/>
        <v>0.01</v>
      </c>
      <c r="I102" s="13">
        <f t="shared" si="56"/>
        <v>1.8</v>
      </c>
      <c r="J102" s="13">
        <f t="shared" si="56"/>
        <v>1</v>
      </c>
      <c r="K102" s="13">
        <f t="shared" si="56"/>
        <v>1.7</v>
      </c>
      <c r="L102" s="13">
        <f t="shared" si="56"/>
        <v>1.3</v>
      </c>
      <c r="M102" s="13">
        <f t="shared" si="56"/>
        <v>1.5</v>
      </c>
      <c r="N102" s="13">
        <f t="shared" si="56"/>
        <v>0.8</v>
      </c>
      <c r="O102" s="13">
        <f t="shared" si="56"/>
        <v>1.3</v>
      </c>
      <c r="P102" s="13">
        <f t="shared" si="56"/>
        <v>0.01</v>
      </c>
      <c r="Q102" s="13">
        <f t="shared" si="56"/>
        <v>1.8</v>
      </c>
      <c r="R102" s="13">
        <f t="shared" si="56"/>
        <v>0.01</v>
      </c>
      <c r="S102" s="13">
        <f t="shared" si="56"/>
        <v>1.3</v>
      </c>
      <c r="T102" s="13">
        <f t="shared" si="56"/>
        <v>0.01</v>
      </c>
      <c r="U102" s="13">
        <f t="shared" si="56"/>
        <v>0.01</v>
      </c>
      <c r="X102" s="13">
        <f t="shared" si="49"/>
        <v>-15</v>
      </c>
      <c r="Y102" s="17">
        <f t="shared" si="25"/>
        <v>20699.999999999996</v>
      </c>
      <c r="Z102" s="17">
        <f t="shared" si="26"/>
        <v>23459.999999999996</v>
      </c>
      <c r="AA102" s="17">
        <f t="shared" si="27"/>
        <v>23459.999999999996</v>
      </c>
      <c r="AB102" s="17">
        <f t="shared" si="28"/>
        <v>23459.999999999996</v>
      </c>
      <c r="AC102" s="17">
        <f t="shared" si="29"/>
        <v>41399.999999999993</v>
      </c>
      <c r="AD102" s="17">
        <f t="shared" si="30"/>
        <v>23459.999999999996</v>
      </c>
      <c r="AE102" s="17">
        <f t="shared" si="33"/>
        <v>20882.159999999996</v>
      </c>
      <c r="AF102" s="17">
        <f t="shared" si="34"/>
        <v>0</v>
      </c>
      <c r="AG102" s="17">
        <f t="shared" si="35"/>
        <v>24343.199999999997</v>
      </c>
      <c r="AH102" s="17">
        <f t="shared" si="36"/>
        <v>22521.599999999991</v>
      </c>
      <c r="AI102" s="17">
        <f t="shared" si="37"/>
        <v>0</v>
      </c>
      <c r="AJ102" s="17">
        <f t="shared" si="38"/>
        <v>0</v>
      </c>
      <c r="AK102" s="17">
        <f t="shared" si="39"/>
        <v>23018.399999999998</v>
      </c>
      <c r="AL102" s="17">
        <f t="shared" si="40"/>
        <v>0</v>
      </c>
      <c r="AM102" s="17">
        <f t="shared" si="41"/>
        <v>0</v>
      </c>
      <c r="AN102" s="17">
        <f t="shared" si="42"/>
        <v>23101.199999999997</v>
      </c>
      <c r="AO102" s="17">
        <f t="shared" si="43"/>
        <v>0</v>
      </c>
      <c r="AP102" s="17">
        <f t="shared" si="44"/>
        <v>0</v>
      </c>
      <c r="AQ102" s="17">
        <f t="shared" si="45"/>
        <v>0</v>
      </c>
      <c r="AR102" s="17">
        <f t="shared" si="46"/>
        <v>0</v>
      </c>
    </row>
    <row r="103" spans="1:44" x14ac:dyDescent="0.2">
      <c r="A103" s="13">
        <f t="shared" si="47"/>
        <v>-20</v>
      </c>
      <c r="B103" s="13">
        <f t="shared" ref="B103:U103" si="57">B19</f>
        <v>0.01</v>
      </c>
      <c r="C103" s="13">
        <f t="shared" si="57"/>
        <v>0.01</v>
      </c>
      <c r="D103" s="13">
        <f t="shared" si="57"/>
        <v>0.01</v>
      </c>
      <c r="E103" s="13">
        <f t="shared" si="57"/>
        <v>0.01</v>
      </c>
      <c r="F103" s="13">
        <f t="shared" si="57"/>
        <v>0.01</v>
      </c>
      <c r="G103" s="13">
        <f t="shared" si="57"/>
        <v>0.01</v>
      </c>
      <c r="H103" s="13">
        <f t="shared" si="57"/>
        <v>0.01</v>
      </c>
      <c r="I103" s="13">
        <f t="shared" si="57"/>
        <v>1.8</v>
      </c>
      <c r="J103" s="13">
        <f t="shared" si="57"/>
        <v>1</v>
      </c>
      <c r="K103" s="13">
        <f t="shared" si="57"/>
        <v>1.7</v>
      </c>
      <c r="L103" s="13">
        <f t="shared" si="57"/>
        <v>1.3</v>
      </c>
      <c r="M103" s="13">
        <f t="shared" si="57"/>
        <v>1.5</v>
      </c>
      <c r="N103" s="13">
        <f t="shared" si="57"/>
        <v>0.8</v>
      </c>
      <c r="O103" s="13">
        <f t="shared" si="57"/>
        <v>1.3</v>
      </c>
      <c r="P103" s="13">
        <f t="shared" si="57"/>
        <v>0.01</v>
      </c>
      <c r="Q103" s="13">
        <f t="shared" si="57"/>
        <v>1.8</v>
      </c>
      <c r="R103" s="13">
        <f t="shared" si="57"/>
        <v>0.01</v>
      </c>
      <c r="S103" s="13">
        <f t="shared" si="57"/>
        <v>1.3</v>
      </c>
      <c r="T103" s="13">
        <f t="shared" si="57"/>
        <v>0.01</v>
      </c>
      <c r="U103" s="13">
        <f t="shared" si="57"/>
        <v>0.01</v>
      </c>
      <c r="X103" s="13">
        <f t="shared" si="49"/>
        <v>-20</v>
      </c>
      <c r="Y103" s="17">
        <f t="shared" si="25"/>
        <v>20699.999999999996</v>
      </c>
      <c r="Z103" s="17">
        <f t="shared" si="26"/>
        <v>23459.999999999996</v>
      </c>
      <c r="AA103" s="17">
        <f t="shared" si="27"/>
        <v>23459.999999999996</v>
      </c>
      <c r="AB103" s="17">
        <f t="shared" si="28"/>
        <v>23459.999999999996</v>
      </c>
      <c r="AC103" s="17">
        <f t="shared" si="29"/>
        <v>41399.999999999993</v>
      </c>
      <c r="AD103" s="17">
        <f t="shared" si="30"/>
        <v>23459.999999999996</v>
      </c>
      <c r="AE103" s="17">
        <f t="shared" si="33"/>
        <v>20882.159999999996</v>
      </c>
      <c r="AF103" s="17">
        <f t="shared" si="34"/>
        <v>0</v>
      </c>
      <c r="AG103" s="17">
        <f t="shared" si="35"/>
        <v>24343.199999999997</v>
      </c>
      <c r="AH103" s="17">
        <f t="shared" si="36"/>
        <v>22521.599999999991</v>
      </c>
      <c r="AI103" s="17">
        <f t="shared" si="37"/>
        <v>0</v>
      </c>
      <c r="AJ103" s="17">
        <f t="shared" si="38"/>
        <v>0</v>
      </c>
      <c r="AK103" s="17">
        <f t="shared" si="39"/>
        <v>23018.399999999998</v>
      </c>
      <c r="AL103" s="17">
        <f t="shared" si="40"/>
        <v>0</v>
      </c>
      <c r="AM103" s="17">
        <f t="shared" si="41"/>
        <v>0</v>
      </c>
      <c r="AN103" s="17">
        <f t="shared" si="42"/>
        <v>23101.199999999997</v>
      </c>
      <c r="AO103" s="17">
        <f t="shared" si="43"/>
        <v>0</v>
      </c>
      <c r="AP103" s="17">
        <f t="shared" si="44"/>
        <v>0</v>
      </c>
      <c r="AQ103" s="17">
        <f t="shared" si="45"/>
        <v>0</v>
      </c>
      <c r="AR103" s="17">
        <f t="shared" si="46"/>
        <v>0</v>
      </c>
    </row>
    <row r="104" spans="1:44" x14ac:dyDescent="0.2">
      <c r="A104" s="13">
        <f t="shared" si="47"/>
        <v>-25</v>
      </c>
      <c r="B104" s="13">
        <f t="shared" ref="B104:U104" si="58">B20</f>
        <v>0.01</v>
      </c>
      <c r="C104" s="13">
        <f t="shared" si="58"/>
        <v>0.01</v>
      </c>
      <c r="D104" s="13">
        <f t="shared" si="58"/>
        <v>0.01</v>
      </c>
      <c r="E104" s="13">
        <f t="shared" si="58"/>
        <v>0.01</v>
      </c>
      <c r="F104" s="13">
        <f t="shared" si="58"/>
        <v>0.01</v>
      </c>
      <c r="G104" s="13">
        <f t="shared" si="58"/>
        <v>0.01</v>
      </c>
      <c r="H104" s="13">
        <f t="shared" si="58"/>
        <v>0.01</v>
      </c>
      <c r="I104" s="13">
        <f t="shared" si="58"/>
        <v>1.8</v>
      </c>
      <c r="J104" s="13">
        <f t="shared" si="58"/>
        <v>1</v>
      </c>
      <c r="K104" s="13">
        <f t="shared" si="58"/>
        <v>1.7</v>
      </c>
      <c r="L104" s="13">
        <f t="shared" si="58"/>
        <v>1.3</v>
      </c>
      <c r="M104" s="13">
        <f t="shared" si="58"/>
        <v>1.5</v>
      </c>
      <c r="N104" s="13">
        <f t="shared" si="58"/>
        <v>0.8</v>
      </c>
      <c r="O104" s="13">
        <f t="shared" si="58"/>
        <v>1.3</v>
      </c>
      <c r="P104" s="13">
        <f t="shared" si="58"/>
        <v>0.01</v>
      </c>
      <c r="Q104" s="13">
        <f t="shared" si="58"/>
        <v>1.8</v>
      </c>
      <c r="R104" s="13">
        <f t="shared" si="58"/>
        <v>0.01</v>
      </c>
      <c r="S104" s="13">
        <f t="shared" si="58"/>
        <v>1.3</v>
      </c>
      <c r="T104" s="13">
        <f t="shared" si="58"/>
        <v>0.01</v>
      </c>
      <c r="U104" s="13">
        <f t="shared" si="58"/>
        <v>0.01</v>
      </c>
      <c r="X104" s="13">
        <f t="shared" si="49"/>
        <v>-25</v>
      </c>
      <c r="Y104" s="17">
        <f t="shared" si="25"/>
        <v>20699.999999999996</v>
      </c>
      <c r="Z104" s="17">
        <f t="shared" si="26"/>
        <v>23459.999999999996</v>
      </c>
      <c r="AA104" s="17">
        <f t="shared" si="27"/>
        <v>23459.999999999996</v>
      </c>
      <c r="AB104" s="17">
        <f t="shared" si="28"/>
        <v>23459.999999999996</v>
      </c>
      <c r="AC104" s="17">
        <f t="shared" si="29"/>
        <v>41399.999999999993</v>
      </c>
      <c r="AD104" s="17">
        <f t="shared" si="30"/>
        <v>23459.999999999996</v>
      </c>
      <c r="AE104" s="17">
        <f t="shared" si="33"/>
        <v>20882.159999999996</v>
      </c>
      <c r="AF104" s="17">
        <f t="shared" si="34"/>
        <v>0</v>
      </c>
      <c r="AG104" s="17">
        <f t="shared" si="35"/>
        <v>24343.199999999997</v>
      </c>
      <c r="AH104" s="17">
        <f t="shared" si="36"/>
        <v>22521.599999999991</v>
      </c>
      <c r="AI104" s="17">
        <f t="shared" si="37"/>
        <v>0</v>
      </c>
      <c r="AJ104" s="17">
        <f t="shared" si="38"/>
        <v>0</v>
      </c>
      <c r="AK104" s="17">
        <f t="shared" si="39"/>
        <v>23018.399999999998</v>
      </c>
      <c r="AL104" s="17">
        <f t="shared" si="40"/>
        <v>0</v>
      </c>
      <c r="AM104" s="17">
        <f t="shared" si="41"/>
        <v>0</v>
      </c>
      <c r="AN104" s="17">
        <f t="shared" si="42"/>
        <v>23101.199999999997</v>
      </c>
      <c r="AO104" s="17">
        <f t="shared" si="43"/>
        <v>0</v>
      </c>
      <c r="AP104" s="17">
        <f t="shared" si="44"/>
        <v>0</v>
      </c>
      <c r="AQ104" s="17">
        <f t="shared" si="45"/>
        <v>0</v>
      </c>
      <c r="AR104" s="17">
        <f t="shared" si="46"/>
        <v>0</v>
      </c>
    </row>
    <row r="105" spans="1:44" x14ac:dyDescent="0.2">
      <c r="A105" s="13">
        <f t="shared" si="47"/>
        <v>-30</v>
      </c>
      <c r="B105" s="13">
        <f t="shared" ref="B105:H105" si="59">B21</f>
        <v>0.01</v>
      </c>
      <c r="C105" s="13">
        <f t="shared" si="59"/>
        <v>0.01</v>
      </c>
      <c r="D105" s="13">
        <f t="shared" si="59"/>
        <v>0.01</v>
      </c>
      <c r="E105" s="13">
        <f t="shared" si="59"/>
        <v>0.01</v>
      </c>
      <c r="F105" s="13">
        <f t="shared" si="59"/>
        <v>0.01</v>
      </c>
      <c r="G105" s="13">
        <f t="shared" si="59"/>
        <v>0.01</v>
      </c>
      <c r="H105" s="13">
        <f t="shared" si="59"/>
        <v>0.01</v>
      </c>
      <c r="I105" s="13">
        <f t="shared" ref="I105:U105" si="60">I21</f>
        <v>1.8</v>
      </c>
      <c r="J105" s="13">
        <f t="shared" si="60"/>
        <v>1</v>
      </c>
      <c r="K105" s="13">
        <f t="shared" si="60"/>
        <v>1.7</v>
      </c>
      <c r="L105" s="13">
        <f t="shared" si="60"/>
        <v>1.3</v>
      </c>
      <c r="M105" s="13">
        <f t="shared" si="60"/>
        <v>1.5</v>
      </c>
      <c r="N105" s="13">
        <f t="shared" si="60"/>
        <v>0.8</v>
      </c>
      <c r="O105" s="13">
        <f t="shared" si="60"/>
        <v>1.3</v>
      </c>
      <c r="P105" s="13">
        <f t="shared" si="60"/>
        <v>0.01</v>
      </c>
      <c r="Q105" s="13">
        <f t="shared" si="60"/>
        <v>1.8</v>
      </c>
      <c r="R105" s="13">
        <f t="shared" si="60"/>
        <v>0.01</v>
      </c>
      <c r="S105" s="13">
        <f t="shared" si="60"/>
        <v>1.3</v>
      </c>
      <c r="T105" s="13">
        <f t="shared" si="60"/>
        <v>0.01</v>
      </c>
      <c r="U105" s="13">
        <f t="shared" si="60"/>
        <v>0.01</v>
      </c>
      <c r="X105" s="13">
        <f t="shared" si="49"/>
        <v>-30</v>
      </c>
      <c r="Y105" s="17">
        <f t="shared" si="25"/>
        <v>20699.999999999996</v>
      </c>
      <c r="Z105" s="17">
        <f t="shared" si="26"/>
        <v>23459.999999999996</v>
      </c>
      <c r="AA105" s="17">
        <f t="shared" si="27"/>
        <v>23459.999999999996</v>
      </c>
      <c r="AB105" s="17">
        <f t="shared" si="28"/>
        <v>23459.999999999996</v>
      </c>
      <c r="AC105" s="17">
        <f t="shared" si="29"/>
        <v>41399.999999999993</v>
      </c>
      <c r="AD105" s="17">
        <f t="shared" si="30"/>
        <v>23459.999999999996</v>
      </c>
      <c r="AE105" s="17">
        <f t="shared" si="33"/>
        <v>20882.159999999996</v>
      </c>
      <c r="AF105" s="17">
        <f t="shared" si="34"/>
        <v>0</v>
      </c>
      <c r="AG105" s="17">
        <f t="shared" si="35"/>
        <v>24343.199999999997</v>
      </c>
      <c r="AH105" s="17">
        <f t="shared" si="36"/>
        <v>22521.599999999991</v>
      </c>
      <c r="AI105" s="17">
        <f t="shared" si="37"/>
        <v>0</v>
      </c>
      <c r="AJ105" s="17">
        <f t="shared" si="38"/>
        <v>0</v>
      </c>
      <c r="AK105" s="17">
        <f t="shared" si="39"/>
        <v>23018.399999999998</v>
      </c>
      <c r="AL105" s="17">
        <f t="shared" si="40"/>
        <v>0</v>
      </c>
      <c r="AM105" s="17">
        <f t="shared" si="41"/>
        <v>0</v>
      </c>
      <c r="AN105" s="17">
        <f t="shared" si="42"/>
        <v>23101.199999999997</v>
      </c>
      <c r="AO105" s="17">
        <f t="shared" si="43"/>
        <v>0</v>
      </c>
      <c r="AP105" s="17">
        <f t="shared" si="44"/>
        <v>0</v>
      </c>
      <c r="AQ105" s="17">
        <f t="shared" si="45"/>
        <v>0</v>
      </c>
      <c r="AR105" s="17">
        <f t="shared" si="46"/>
        <v>0</v>
      </c>
    </row>
    <row r="106" spans="1:44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44" ht="25.5" x14ac:dyDescent="0.2">
      <c r="A107" s="14" t="s">
        <v>93</v>
      </c>
      <c r="B107" s="13">
        <f t="shared" ref="B107" si="61">B23</f>
        <v>1</v>
      </c>
      <c r="C107" s="13">
        <f t="shared" ref="C107:U111" si="62">C23</f>
        <v>1</v>
      </c>
      <c r="D107" s="13">
        <f t="shared" si="62"/>
        <v>1</v>
      </c>
      <c r="E107" s="13">
        <f t="shared" si="62"/>
        <v>1</v>
      </c>
      <c r="F107" s="13">
        <f t="shared" si="62"/>
        <v>1</v>
      </c>
      <c r="G107" s="13">
        <f t="shared" si="62"/>
        <v>1</v>
      </c>
      <c r="H107" s="13">
        <f t="shared" si="62"/>
        <v>1</v>
      </c>
      <c r="I107" s="13">
        <f t="shared" si="62"/>
        <v>0</v>
      </c>
      <c r="J107" s="13">
        <f t="shared" si="62"/>
        <v>1</v>
      </c>
      <c r="K107" s="13">
        <f t="shared" si="62"/>
        <v>1</v>
      </c>
      <c r="L107" s="13">
        <f t="shared" si="62"/>
        <v>0</v>
      </c>
      <c r="M107" s="13">
        <f t="shared" si="62"/>
        <v>0</v>
      </c>
      <c r="N107" s="13">
        <f t="shared" si="62"/>
        <v>1</v>
      </c>
      <c r="O107" s="13">
        <f t="shared" si="62"/>
        <v>0</v>
      </c>
      <c r="P107" s="13">
        <f t="shared" si="62"/>
        <v>0</v>
      </c>
      <c r="Q107" s="13">
        <f t="shared" si="62"/>
        <v>1</v>
      </c>
      <c r="R107" s="13">
        <f t="shared" si="62"/>
        <v>0</v>
      </c>
      <c r="S107" s="13">
        <f t="shared" si="62"/>
        <v>0</v>
      </c>
      <c r="T107" s="13">
        <f t="shared" si="62"/>
        <v>0</v>
      </c>
      <c r="U107" s="13">
        <f t="shared" si="62"/>
        <v>0</v>
      </c>
    </row>
    <row r="108" spans="1:44" ht="25.5" x14ac:dyDescent="0.2">
      <c r="A108" s="14" t="s">
        <v>97</v>
      </c>
      <c r="B108" s="13">
        <f t="shared" ref="B108" si="63">B24</f>
        <v>600</v>
      </c>
      <c r="C108" s="13">
        <f t="shared" si="62"/>
        <v>600</v>
      </c>
      <c r="D108" s="13">
        <f t="shared" si="62"/>
        <v>600</v>
      </c>
      <c r="E108" s="13">
        <f t="shared" si="62"/>
        <v>600</v>
      </c>
      <c r="F108" s="13">
        <f t="shared" si="62"/>
        <v>600</v>
      </c>
      <c r="G108" s="13">
        <f t="shared" si="62"/>
        <v>600</v>
      </c>
      <c r="H108" s="13">
        <f t="shared" si="62"/>
        <v>600</v>
      </c>
      <c r="I108" s="13">
        <f t="shared" si="62"/>
        <v>600</v>
      </c>
      <c r="J108" s="13">
        <f t="shared" si="62"/>
        <v>600</v>
      </c>
      <c r="K108" s="13">
        <f t="shared" si="62"/>
        <v>600</v>
      </c>
      <c r="L108" s="13">
        <f t="shared" si="62"/>
        <v>600</v>
      </c>
      <c r="M108" s="13">
        <f t="shared" si="62"/>
        <v>600</v>
      </c>
      <c r="N108" s="13">
        <f t="shared" si="62"/>
        <v>600</v>
      </c>
      <c r="O108" s="13">
        <f t="shared" si="62"/>
        <v>600</v>
      </c>
      <c r="P108" s="13">
        <f t="shared" si="62"/>
        <v>600</v>
      </c>
      <c r="Q108" s="13">
        <f t="shared" si="62"/>
        <v>600</v>
      </c>
      <c r="R108" s="13">
        <f t="shared" si="62"/>
        <v>600</v>
      </c>
      <c r="S108" s="13">
        <f t="shared" si="62"/>
        <v>600</v>
      </c>
      <c r="T108" s="13">
        <f t="shared" si="62"/>
        <v>600</v>
      </c>
      <c r="U108" s="13">
        <f t="shared" si="62"/>
        <v>600</v>
      </c>
    </row>
    <row r="109" spans="1:44" ht="25.5" x14ac:dyDescent="0.2">
      <c r="A109" s="14" t="s">
        <v>98</v>
      </c>
      <c r="B109" s="13">
        <f t="shared" ref="B109" si="64">B25</f>
        <v>75</v>
      </c>
      <c r="C109" s="13">
        <f t="shared" si="62"/>
        <v>85</v>
      </c>
      <c r="D109" s="13">
        <f t="shared" si="62"/>
        <v>85</v>
      </c>
      <c r="E109" s="13">
        <f t="shared" si="62"/>
        <v>85</v>
      </c>
      <c r="F109" s="13">
        <f t="shared" si="62"/>
        <v>150</v>
      </c>
      <c r="G109" s="13">
        <f t="shared" si="62"/>
        <v>85</v>
      </c>
      <c r="H109" s="13">
        <f t="shared" si="62"/>
        <v>0</v>
      </c>
      <c r="I109" s="13">
        <f t="shared" si="62"/>
        <v>0</v>
      </c>
      <c r="J109" s="13">
        <f t="shared" si="62"/>
        <v>0</v>
      </c>
      <c r="K109" s="13">
        <f t="shared" si="62"/>
        <v>0</v>
      </c>
      <c r="L109" s="13">
        <f t="shared" si="62"/>
        <v>0</v>
      </c>
      <c r="M109" s="13">
        <f t="shared" si="62"/>
        <v>0</v>
      </c>
      <c r="N109" s="13">
        <f t="shared" si="62"/>
        <v>0</v>
      </c>
      <c r="O109" s="13">
        <f t="shared" si="62"/>
        <v>0</v>
      </c>
      <c r="P109" s="13">
        <f t="shared" si="62"/>
        <v>0</v>
      </c>
      <c r="Q109" s="13">
        <f t="shared" si="62"/>
        <v>0</v>
      </c>
      <c r="R109" s="13">
        <f t="shared" si="62"/>
        <v>0</v>
      </c>
      <c r="S109" s="13">
        <f t="shared" si="62"/>
        <v>0</v>
      </c>
      <c r="T109" s="13">
        <f t="shared" si="62"/>
        <v>0</v>
      </c>
      <c r="U109" s="13">
        <f t="shared" si="62"/>
        <v>0</v>
      </c>
    </row>
    <row r="110" spans="1:44" ht="25.5" x14ac:dyDescent="0.2">
      <c r="A110" s="14" t="s">
        <v>99</v>
      </c>
      <c r="B110" s="13">
        <f t="shared" ref="B110" si="65">B26</f>
        <v>9.1999999999999993</v>
      </c>
      <c r="C110" s="13">
        <f t="shared" si="62"/>
        <v>9.1999999999999993</v>
      </c>
      <c r="D110" s="13">
        <f t="shared" si="62"/>
        <v>9.1999999999999993</v>
      </c>
      <c r="E110" s="13">
        <f t="shared" si="62"/>
        <v>9.1999999999999993</v>
      </c>
      <c r="F110" s="13">
        <f t="shared" si="62"/>
        <v>9.1999999999999993</v>
      </c>
      <c r="G110" s="13">
        <f t="shared" si="62"/>
        <v>9.1999999999999993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</row>
    <row r="111" spans="1:44" ht="25.5" x14ac:dyDescent="0.2">
      <c r="A111" s="14" t="s">
        <v>101</v>
      </c>
      <c r="B111" s="13"/>
      <c r="C111" s="13"/>
      <c r="D111" s="13"/>
      <c r="E111" s="13"/>
      <c r="F111" s="13"/>
      <c r="G111" s="13"/>
      <c r="H111" s="13">
        <f t="shared" si="62"/>
        <v>3.7</v>
      </c>
      <c r="I111" s="13">
        <f t="shared" si="62"/>
        <v>3.7</v>
      </c>
      <c r="J111" s="13">
        <f t="shared" si="62"/>
        <v>3.7</v>
      </c>
      <c r="K111" s="13">
        <f t="shared" si="62"/>
        <v>3.7</v>
      </c>
      <c r="L111" s="13">
        <f t="shared" si="62"/>
        <v>3.7</v>
      </c>
      <c r="M111" s="13">
        <f t="shared" si="62"/>
        <v>3.7</v>
      </c>
      <c r="N111" s="13">
        <f t="shared" si="62"/>
        <v>3.7</v>
      </c>
      <c r="O111" s="13">
        <f t="shared" si="62"/>
        <v>3.7</v>
      </c>
      <c r="P111" s="13">
        <f t="shared" si="62"/>
        <v>3.7</v>
      </c>
      <c r="Q111" s="13">
        <f t="shared" si="62"/>
        <v>3.7</v>
      </c>
      <c r="R111" s="13">
        <f t="shared" si="62"/>
        <v>3.7</v>
      </c>
      <c r="S111" s="13">
        <f t="shared" si="62"/>
        <v>3.7</v>
      </c>
      <c r="T111" s="13">
        <f t="shared" si="62"/>
        <v>3.7</v>
      </c>
      <c r="U111" s="13">
        <f t="shared" si="62"/>
        <v>3.7</v>
      </c>
    </row>
  </sheetData>
  <customSheetViews>
    <customSheetView guid="{8940C9E8-64A8-AE49-B26E-ED85F945140D}">
      <selection activeCell="T1" sqref="T1"/>
      <pageMargins left="0.7" right="0.7" top="0.75" bottom="0.75" header="0.3" footer="0.3"/>
      <pageSetup orientation="portrait" horizontalDpi="4294967292" verticalDpi="4294967292"/>
    </customSheetView>
  </customSheetView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User Presentation</vt:lpstr>
      <vt:lpstr>Factor Calc</vt:lpstr>
      <vt:lpstr>'User Presentation'!Print_Area</vt:lpstr>
    </vt:vector>
  </TitlesOfParts>
  <Company>MNSU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Druschel</dc:creator>
  <cp:lastModifiedBy>Steven Blaufuss</cp:lastModifiedBy>
  <cp:lastPrinted>2011-11-02T03:04:30Z</cp:lastPrinted>
  <dcterms:created xsi:type="dcterms:W3CDTF">2011-10-25T16:48:24Z</dcterms:created>
  <dcterms:modified xsi:type="dcterms:W3CDTF">2017-02-14T17:40:07Z</dcterms:modified>
</cp:coreProperties>
</file>