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S:\Construction\RESEARCH-REFERENCE\PilingForms\"/>
    </mc:Choice>
  </mc:AlternateContent>
  <xr:revisionPtr revIDLastSave="0" documentId="13_ncr:1_{203D60EC-4D83-4115-A8EB-FD4AD2426C45}" xr6:coauthVersionLast="45" xr6:coauthVersionMax="45" xr10:uidLastSave="{00000000-0000-0000-0000-000000000000}"/>
  <bookViews>
    <workbookView xWindow="25080" yWindow="-75" windowWidth="25440" windowHeight="15390" xr2:uid="{00000000-000D-0000-FFFF-FFFF00000000}"/>
  </bookViews>
  <sheets>
    <sheet name="MPF12" sheetId="1" r:id="rId1"/>
    <sheet name="field entry" sheetId="7" state="hidden" r:id="rId2"/>
    <sheet name="dropdownlistinfo" sheetId="2" state="hidden" r:id="rId3"/>
  </sheets>
  <functionGroups builtInGroupCount="19"/>
  <definedNames>
    <definedName name="ABUT">dropdownlistinfo!$M$3:$M$8</definedName>
    <definedName name="ASDLRFD">dropdownlistinfo!$U$3:$U$4</definedName>
    <definedName name="bpf" localSheetId="1">'field entry'!$D$17:$E$46,'field entry'!$K$17:$L$46</definedName>
    <definedName name="bpf">'MPF12'!$D$19:$D$48,'MPF12'!$K$19:$K$48</definedName>
    <definedName name="cou">dropdownlistinfo!$I$3:$I$91</definedName>
    <definedName name="cutoff">'MPF12'!$A$19:$A$48,'MPF12'!$H$19:$H$48</definedName>
    <definedName name="DIS">dropdownlistinfo!$K$3:$K$12</definedName>
    <definedName name="drop">'MPF12'!$B$19:$B$48,'MPF12'!$I$19:$I$48</definedName>
    <definedName name="energy" localSheetId="1">'field entry'!$C$17:$C$46,'field entry'!$J$17:$J$46</definedName>
    <definedName name="energy">'MPF12'!$C$19:$C$48,'MPF12'!$J$19:$J$48</definedName>
    <definedName name="error1" localSheetId="1">'field entry'!$A$2</definedName>
    <definedName name="error1">'MPF12'!$A$2</definedName>
    <definedName name="error2" localSheetId="1">'field entry'!$C$2</definedName>
    <definedName name="error2">'MPF12'!$C$2</definedName>
    <definedName name="error3">'MPF12'!$E$2</definedName>
    <definedName name="HPILE" comment="Types of H-Piles to pick from">dropdownlistinfo!$S$3:$S$24</definedName>
    <definedName name="last10">'MPF12'!$E$19:$E$48,'MPF12'!$L$19:$L$48</definedName>
    <definedName name="LRFD">dropdownlistinfo!$U$3:$U$5</definedName>
    <definedName name="penet">'MPF12'!$E$19:$E$48,'MPF12'!$L$19:$L$48</definedName>
    <definedName name="PHD">dropdownlistinfo!$F$3:$F$5</definedName>
    <definedName name="PIER">dropdownlistinfo!$O$3:$O$27</definedName>
    <definedName name="PIER1">dropdownlistinfo!$O$3:$O$29</definedName>
    <definedName name="_xlnm.Print_Area" localSheetId="1">'field entry'!$A$1:$N$116</definedName>
    <definedName name="_xlnm.Print_Area" localSheetId="0">'MPF12'!$A$1:$N$120</definedName>
    <definedName name="SIZE">dropdownlistinfo!$Q$2:$Q$32</definedName>
    <definedName name="TPN">dropdownlistinfo!$B$3:$B$52</definedName>
    <definedName name="TPT">dropdownlistinfo!$D$3:$D$9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0" i="1"/>
  <c r="F56" i="1" l="1"/>
  <c r="J48" i="1" l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19" i="1"/>
  <c r="A15" i="1" l="1"/>
  <c r="E2" i="1"/>
  <c r="M20" i="1" l="1"/>
  <c r="M21" i="1"/>
  <c r="M19" i="1"/>
  <c r="F21" i="1"/>
  <c r="F20" i="1"/>
  <c r="F19" i="1"/>
  <c r="M22" i="1" l="1"/>
  <c r="F22" i="1"/>
  <c r="N21" i="1"/>
  <c r="N20" i="1"/>
  <c r="N19" i="1"/>
  <c r="G19" i="1"/>
  <c r="F49" i="1"/>
  <c r="G21" i="1"/>
  <c r="G20" i="1"/>
  <c r="N22" i="1" l="1"/>
  <c r="G22" i="1"/>
  <c r="M23" i="1"/>
  <c r="N23" i="1" s="1"/>
  <c r="F23" i="1"/>
  <c r="G23" i="1" s="1"/>
  <c r="M24" i="1" l="1"/>
  <c r="N24" i="1" s="1"/>
  <c r="F24" i="1"/>
  <c r="G24" i="1" s="1"/>
  <c r="M25" i="1" l="1"/>
  <c r="N25" i="1" s="1"/>
  <c r="F25" i="1"/>
  <c r="G25" i="1" s="1"/>
  <c r="M26" i="1" l="1"/>
  <c r="N26" i="1" s="1"/>
  <c r="F26" i="1"/>
  <c r="G26" i="1" s="1"/>
  <c r="M27" i="1" l="1"/>
  <c r="N27" i="1" s="1"/>
  <c r="F27" i="1"/>
  <c r="G27" i="1" s="1"/>
  <c r="M28" i="1" l="1"/>
  <c r="N28" i="1" s="1"/>
  <c r="F28" i="1"/>
  <c r="G28" i="1" s="1"/>
  <c r="M29" i="1" l="1"/>
  <c r="N29" i="1" s="1"/>
  <c r="F29" i="1"/>
  <c r="G29" i="1" s="1"/>
  <c r="M30" i="1" l="1"/>
  <c r="N30" i="1" s="1"/>
  <c r="F30" i="1"/>
  <c r="G30" i="1" s="1"/>
  <c r="M31" i="1" l="1"/>
  <c r="N31" i="1" s="1"/>
  <c r="F31" i="1"/>
  <c r="G31" i="1" s="1"/>
  <c r="M32" i="1" l="1"/>
  <c r="N32" i="1" s="1"/>
  <c r="F32" i="1"/>
  <c r="G32" i="1" s="1"/>
  <c r="M33" i="1" l="1"/>
  <c r="N33" i="1" s="1"/>
  <c r="F33" i="1"/>
  <c r="G33" i="1" s="1"/>
  <c r="M34" i="1" l="1"/>
  <c r="N34" i="1" s="1"/>
  <c r="F34" i="1"/>
  <c r="G34" i="1" s="1"/>
  <c r="M35" i="1" l="1"/>
  <c r="N35" i="1" s="1"/>
  <c r="F35" i="1"/>
  <c r="G35" i="1" s="1"/>
  <c r="M36" i="1" l="1"/>
  <c r="N36" i="1" s="1"/>
  <c r="F36" i="1"/>
  <c r="G36" i="1" s="1"/>
  <c r="M37" i="1" l="1"/>
  <c r="N37" i="1" s="1"/>
  <c r="F37" i="1"/>
  <c r="G37" i="1" s="1"/>
  <c r="M38" i="1" l="1"/>
  <c r="N38" i="1" s="1"/>
  <c r="F38" i="1"/>
  <c r="G38" i="1" s="1"/>
  <c r="M39" i="1" l="1"/>
  <c r="N39" i="1" s="1"/>
  <c r="F39" i="1"/>
  <c r="G39" i="1" s="1"/>
  <c r="M40" i="1" l="1"/>
  <c r="N40" i="1" s="1"/>
  <c r="F40" i="1"/>
  <c r="G40" i="1" s="1"/>
  <c r="M41" i="1" l="1"/>
  <c r="N41" i="1" s="1"/>
  <c r="F41" i="1"/>
  <c r="G41" i="1" s="1"/>
  <c r="M42" i="1" l="1"/>
  <c r="N42" i="1" s="1"/>
  <c r="F42" i="1"/>
  <c r="G42" i="1" s="1"/>
  <c r="M43" i="1" l="1"/>
  <c r="N43" i="1" s="1"/>
  <c r="F43" i="1"/>
  <c r="G43" i="1" s="1"/>
  <c r="M44" i="1" l="1"/>
  <c r="N44" i="1" s="1"/>
  <c r="F44" i="1"/>
  <c r="G44" i="1" s="1"/>
  <c r="M45" i="1" l="1"/>
  <c r="N45" i="1" s="1"/>
  <c r="F45" i="1"/>
  <c r="G45" i="1" s="1"/>
  <c r="M46" i="1" l="1"/>
  <c r="N46" i="1" s="1"/>
  <c r="F46" i="1"/>
  <c r="G46" i="1" s="1"/>
  <c r="M47" i="1" l="1"/>
  <c r="N47" i="1" s="1"/>
  <c r="M48" i="1"/>
  <c r="N48" i="1" s="1"/>
  <c r="F47" i="1"/>
  <c r="G47" i="1" s="1"/>
  <c r="F48" i="1" l="1"/>
  <c r="G48" i="1" s="1"/>
  <c r="E12" i="1"/>
  <c r="A2" i="1"/>
  <c r="A16" i="1" s="1"/>
  <c r="C2" i="1"/>
</calcChain>
</file>

<file path=xl/sharedStrings.xml><?xml version="1.0" encoding="utf-8"?>
<sst xmlns="http://schemas.openxmlformats.org/spreadsheetml/2006/main" count="436" uniqueCount="355">
  <si>
    <t>TEST PILE REPORT</t>
  </si>
  <si>
    <t>SEE INSTRUCTIONS ON OTHER SIDE</t>
  </si>
  <si>
    <t>PILE HAMMER DATA</t>
  </si>
  <si>
    <t>PILE DATA</t>
  </si>
  <si>
    <t>SUBSTRUCTURE</t>
  </si>
  <si>
    <t>DATE:</t>
  </si>
  <si>
    <t>START DRIVING TIME:</t>
  </si>
  <si>
    <t>END DRIVING TIME:</t>
  </si>
  <si>
    <t>DOWN TIME:</t>
  </si>
  <si>
    <t>TOTAL DRIVING TIME:</t>
  </si>
  <si>
    <t>INSPECTOR SIGNATURE</t>
  </si>
  <si>
    <t>REMARKS ON DRIVING CONDITIONS, PRE-BORING, ETC. (IDENTIFY BY PENET. DISTANCE.)</t>
  </si>
  <si>
    <t>AUTHORIZED PILE LENGTHS</t>
  </si>
  <si>
    <t>BRIDGE OFFICE (Initial and Date)</t>
  </si>
  <si>
    <t>PROJECT DESCRIPTION</t>
  </si>
  <si>
    <t>SINGLE ACTING (Power)</t>
  </si>
  <si>
    <t>DOUBLE ACTING (Power)</t>
  </si>
  <si>
    <t>DISTANCE
BELOW
CUT-OFF
(feet)</t>
  </si>
  <si>
    <t>ENERGY
PER
BLOW
(ft. lbs.)</t>
  </si>
  <si>
    <t>PENET.
PER
BLOW
(inches)</t>
  </si>
  <si>
    <t>BEARING
IN TONS</t>
  </si>
  <si>
    <t>DROP OF
HAMMER
OR RAM
(feet)</t>
  </si>
  <si>
    <t xml:space="preserve"> Size:</t>
  </si>
  <si>
    <t xml:space="preserve"> Length in Leads (ft.):</t>
  </si>
  <si>
    <t xml:space="preserve"> Cut-off Elev. (ft.):</t>
  </si>
  <si>
    <t xml:space="preserve"> Bridge No.:</t>
  </si>
  <si>
    <t xml:space="preserve"> S.P. (or S.A.P.) No.:</t>
  </si>
  <si>
    <t xml:space="preserve"> County:</t>
  </si>
  <si>
    <t>Minnesota Department of Transportation   -   Bridge Office</t>
  </si>
  <si>
    <t xml:space="preserve">INSTRUCTIONS FOR COMPLETING </t>
  </si>
  <si>
    <t>Pile Data:</t>
  </si>
  <si>
    <t>Column Tabulation:</t>
  </si>
  <si>
    <t>SHOW SKETCH BELOW</t>
  </si>
  <si>
    <t>Show sketch indicating location of test pile.  Show North arrow.</t>
  </si>
  <si>
    <t>DISTRIBUTION:</t>
  </si>
  <si>
    <t>FOR ALL PROJECTS:</t>
  </si>
  <si>
    <r>
      <t xml:space="preserve">     2.  Show </t>
    </r>
    <r>
      <rPr>
        <b/>
        <sz val="10"/>
        <rFont val="Arial"/>
        <family val="2"/>
      </rPr>
      <t>Size</t>
    </r>
    <r>
      <rPr>
        <sz val="10"/>
        <rFont val="Arial"/>
        <family val="2"/>
      </rPr>
      <t xml:space="preserve"> of pile; when using timber pile show butt and tip size to the nearest one-half inch.  Be certain that</t>
    </r>
  </si>
  <si>
    <t xml:space="preserve">          diameters comply with the specifications.  Butt diameters should be measured 3 feet from the butt end.</t>
  </si>
  <si>
    <r>
      <t xml:space="preserve">     3.  </t>
    </r>
    <r>
      <rPr>
        <b/>
        <sz val="10"/>
        <rFont val="Arial"/>
        <family val="2"/>
      </rPr>
      <t>Length in Leads</t>
    </r>
    <r>
      <rPr>
        <sz val="10"/>
        <rFont val="Arial"/>
        <family val="2"/>
      </rPr>
      <t xml:space="preserve"> should be total length in leads in feet.</t>
    </r>
  </si>
  <si>
    <r>
      <t xml:space="preserve">     4.  Show </t>
    </r>
    <r>
      <rPr>
        <b/>
        <sz val="10"/>
        <rFont val="Arial"/>
        <family val="2"/>
      </rPr>
      <t>Weight of Pile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Weight of Cap</t>
    </r>
    <r>
      <rPr>
        <sz val="10"/>
        <rFont val="Arial"/>
        <family val="2"/>
      </rPr>
      <t xml:space="preserve"> to nearest ten pounds.</t>
    </r>
  </si>
  <si>
    <r>
      <t xml:space="preserve">     5. </t>
    </r>
    <r>
      <rPr>
        <b/>
        <sz val="10"/>
        <rFont val="Arial"/>
        <family val="2"/>
      </rPr>
      <t xml:space="preserve"> INSP. BY</t>
    </r>
    <r>
      <rPr>
        <sz val="10"/>
        <rFont val="Arial"/>
        <family val="2"/>
      </rPr>
      <t xml:space="preserve"> should be the pile driving inspector (print or type name).</t>
    </r>
  </si>
  <si>
    <t xml:space="preserve">          of blows, and should be calculated in inches and decimals of inches.</t>
  </si>
  <si>
    <t>PROJECT ENGINEER SIGNATURE</t>
  </si>
  <si>
    <t>County or Municipal Projects:</t>
  </si>
  <si>
    <t>State Projects:</t>
  </si>
  <si>
    <t>Original:  Bridge Const. &amp; Maint. Engineer  (MS 610)</t>
  </si>
  <si>
    <t>Original: County or Municipal Engineer</t>
  </si>
  <si>
    <t>Copy:  Project Engineer</t>
  </si>
  <si>
    <t>Copy:  Railroad</t>
  </si>
  <si>
    <t>(lbs.)</t>
  </si>
  <si>
    <t>Test Pile Number</t>
  </si>
  <si>
    <t>Test Pile Type</t>
  </si>
  <si>
    <t>CIP</t>
  </si>
  <si>
    <t>H-Pile</t>
  </si>
  <si>
    <t>Timber</t>
  </si>
  <si>
    <t>Other</t>
  </si>
  <si>
    <t>TPN</t>
  </si>
  <si>
    <t>TPT</t>
  </si>
  <si>
    <t>PHD</t>
  </si>
  <si>
    <t>Name of List</t>
  </si>
  <si>
    <t>COUNTY</t>
  </si>
  <si>
    <t>COU</t>
  </si>
  <si>
    <t>DISTRICT</t>
  </si>
  <si>
    <t xml:space="preserve">DIS </t>
  </si>
  <si>
    <t>METRO</t>
  </si>
  <si>
    <t>ABUTMENT</t>
  </si>
  <si>
    <t xml:space="preserve">ABUT </t>
  </si>
  <si>
    <t>PIER</t>
  </si>
  <si>
    <t>N/A</t>
  </si>
  <si>
    <t>PIER1</t>
  </si>
  <si>
    <t>SIZE</t>
  </si>
  <si>
    <t>HP 8 x 36</t>
  </si>
  <si>
    <t>HP 10 x 42</t>
  </si>
  <si>
    <t>HP 10 x 57</t>
  </si>
  <si>
    <t>HP 12 x 53</t>
  </si>
  <si>
    <t>HP 12 x 59</t>
  </si>
  <si>
    <t>HP 12 x 63</t>
  </si>
  <si>
    <t>HP 12 x 74</t>
  </si>
  <si>
    <t>HP 12 x 84</t>
  </si>
  <si>
    <t>HP 14 x 73</t>
  </si>
  <si>
    <t>HP 14 x 89</t>
  </si>
  <si>
    <t>HP 14 x 102</t>
  </si>
  <si>
    <t>HP 14 x 117</t>
  </si>
  <si>
    <t>HP 16 x 88</t>
  </si>
  <si>
    <t>HP 16 x 101</t>
  </si>
  <si>
    <t>HP 16 x 121</t>
  </si>
  <si>
    <t>HP 16 x 141</t>
  </si>
  <si>
    <t>HP 16 x 162</t>
  </si>
  <si>
    <t>HP 16 x 183</t>
  </si>
  <si>
    <t>HP 18 x 135</t>
  </si>
  <si>
    <t>HP 18 x 157</t>
  </si>
  <si>
    <t>HP 18 x 181</t>
  </si>
  <si>
    <t>HP 18 x 204</t>
  </si>
  <si>
    <t>12" DIA</t>
  </si>
  <si>
    <t>16" DIA</t>
  </si>
  <si>
    <t>01</t>
  </si>
  <si>
    <t>AITKIN</t>
  </si>
  <si>
    <t>02</t>
  </si>
  <si>
    <t>ANOKA</t>
  </si>
  <si>
    <t>03</t>
  </si>
  <si>
    <t>BECKER</t>
  </si>
  <si>
    <t>04</t>
  </si>
  <si>
    <t>BELTRAMI</t>
  </si>
  <si>
    <t>05</t>
  </si>
  <si>
    <t>BENTON</t>
  </si>
  <si>
    <t>06</t>
  </si>
  <si>
    <t>BIG STONE</t>
  </si>
  <si>
    <t>07</t>
  </si>
  <si>
    <t>BLUE EARTH</t>
  </si>
  <si>
    <t>08</t>
  </si>
  <si>
    <t>BROWN</t>
  </si>
  <si>
    <t>09</t>
  </si>
  <si>
    <t>CARLTON</t>
  </si>
  <si>
    <t>10</t>
  </si>
  <si>
    <t>CARVER</t>
  </si>
  <si>
    <t>11</t>
  </si>
  <si>
    <t>CASS</t>
  </si>
  <si>
    <t>12</t>
  </si>
  <si>
    <t>CHIPPEWA</t>
  </si>
  <si>
    <t>13</t>
  </si>
  <si>
    <t>CHISAGO</t>
  </si>
  <si>
    <t>14</t>
  </si>
  <si>
    <t>CLAY</t>
  </si>
  <si>
    <t>15</t>
  </si>
  <si>
    <t>CLEARWATER</t>
  </si>
  <si>
    <t>16</t>
  </si>
  <si>
    <t>COOK</t>
  </si>
  <si>
    <t>17</t>
  </si>
  <si>
    <t>COTTONWOOD</t>
  </si>
  <si>
    <t>18</t>
  </si>
  <si>
    <t>CROW WING</t>
  </si>
  <si>
    <t>19</t>
  </si>
  <si>
    <t>DAKOTA</t>
  </si>
  <si>
    <t>20</t>
  </si>
  <si>
    <t>DODGE</t>
  </si>
  <si>
    <t>21</t>
  </si>
  <si>
    <t>DOUGLAS</t>
  </si>
  <si>
    <t>22</t>
  </si>
  <si>
    <t>FARIBAULT</t>
  </si>
  <si>
    <t>23</t>
  </si>
  <si>
    <t>FILLMORE</t>
  </si>
  <si>
    <t>24</t>
  </si>
  <si>
    <t>FREEBORN</t>
  </si>
  <si>
    <t>25</t>
  </si>
  <si>
    <t>GOODHUE</t>
  </si>
  <si>
    <t>26</t>
  </si>
  <si>
    <t>GRANT</t>
  </si>
  <si>
    <t>27</t>
  </si>
  <si>
    <t>HENNEPIN</t>
  </si>
  <si>
    <t>28</t>
  </si>
  <si>
    <t>HOUSTON</t>
  </si>
  <si>
    <t>29</t>
  </si>
  <si>
    <t>HUBBARD</t>
  </si>
  <si>
    <t>30</t>
  </si>
  <si>
    <t>ISANTI</t>
  </si>
  <si>
    <t>31</t>
  </si>
  <si>
    <t>ITASCA</t>
  </si>
  <si>
    <t>32</t>
  </si>
  <si>
    <t>JACKSON</t>
  </si>
  <si>
    <t>33</t>
  </si>
  <si>
    <t>KANABEC</t>
  </si>
  <si>
    <t>34</t>
  </si>
  <si>
    <t>KANDIYOHI</t>
  </si>
  <si>
    <t>35</t>
  </si>
  <si>
    <t>KITTSON</t>
  </si>
  <si>
    <t>36</t>
  </si>
  <si>
    <t>KOOCHICHING</t>
  </si>
  <si>
    <t>37</t>
  </si>
  <si>
    <t>LAC QUI PARLE</t>
  </si>
  <si>
    <t>38</t>
  </si>
  <si>
    <t>LAKE</t>
  </si>
  <si>
    <t>39</t>
  </si>
  <si>
    <t>LAKE OF THE WOODS</t>
  </si>
  <si>
    <t>40</t>
  </si>
  <si>
    <t>LE SUEUR</t>
  </si>
  <si>
    <t>41</t>
  </si>
  <si>
    <t>LINCOLN</t>
  </si>
  <si>
    <t>42</t>
  </si>
  <si>
    <t>LYON</t>
  </si>
  <si>
    <t>43</t>
  </si>
  <si>
    <t>MCLEOD</t>
  </si>
  <si>
    <t>44</t>
  </si>
  <si>
    <t>MAHNOMEN</t>
  </si>
  <si>
    <t>45</t>
  </si>
  <si>
    <t>MARSHALL</t>
  </si>
  <si>
    <t>46</t>
  </si>
  <si>
    <t>MARTIN</t>
  </si>
  <si>
    <t>47</t>
  </si>
  <si>
    <t>MEEKER</t>
  </si>
  <si>
    <t>48</t>
  </si>
  <si>
    <t>MILLE LACS</t>
  </si>
  <si>
    <t>49</t>
  </si>
  <si>
    <t>MORRISON</t>
  </si>
  <si>
    <t>50</t>
  </si>
  <si>
    <t>MOWER</t>
  </si>
  <si>
    <t>51</t>
  </si>
  <si>
    <t>MURRAY</t>
  </si>
  <si>
    <t>52</t>
  </si>
  <si>
    <t>NICOLLET</t>
  </si>
  <si>
    <t>53</t>
  </si>
  <si>
    <t>NOBLES</t>
  </si>
  <si>
    <t>54</t>
  </si>
  <si>
    <t>NORMAN</t>
  </si>
  <si>
    <t>55</t>
  </si>
  <si>
    <t>OLMSTED</t>
  </si>
  <si>
    <t>56</t>
  </si>
  <si>
    <t>OTTER TAIL</t>
  </si>
  <si>
    <t>57</t>
  </si>
  <si>
    <t>PENNINGTON</t>
  </si>
  <si>
    <t>58</t>
  </si>
  <si>
    <t>PINE</t>
  </si>
  <si>
    <t>59</t>
  </si>
  <si>
    <t>PIPESTONE</t>
  </si>
  <si>
    <t>60</t>
  </si>
  <si>
    <t>POLK</t>
  </si>
  <si>
    <t>61</t>
  </si>
  <si>
    <t>POPE</t>
  </si>
  <si>
    <t>62</t>
  </si>
  <si>
    <t>RAMSEY</t>
  </si>
  <si>
    <t>63</t>
  </si>
  <si>
    <t>RED LAKE</t>
  </si>
  <si>
    <t>64</t>
  </si>
  <si>
    <t>REDWOOD</t>
  </si>
  <si>
    <t>65</t>
  </si>
  <si>
    <t>RENVILLE</t>
  </si>
  <si>
    <t>66</t>
  </si>
  <si>
    <t>RICE</t>
  </si>
  <si>
    <t>67</t>
  </si>
  <si>
    <t>ROCK</t>
  </si>
  <si>
    <t>68</t>
  </si>
  <si>
    <t>ROSEAU</t>
  </si>
  <si>
    <t>69</t>
  </si>
  <si>
    <t>ST LOUIS</t>
  </si>
  <si>
    <t>70</t>
  </si>
  <si>
    <t>SCOTT</t>
  </si>
  <si>
    <t>71</t>
  </si>
  <si>
    <t>SHERBURNE</t>
  </si>
  <si>
    <t>72</t>
  </si>
  <si>
    <t>SIBLEY</t>
  </si>
  <si>
    <t>73</t>
  </si>
  <si>
    <t>STEARNS</t>
  </si>
  <si>
    <t>74</t>
  </si>
  <si>
    <t>STEELE</t>
  </si>
  <si>
    <t>75</t>
  </si>
  <si>
    <t>STEVENS</t>
  </si>
  <si>
    <t>76</t>
  </si>
  <si>
    <t>SWIFT</t>
  </si>
  <si>
    <t>77</t>
  </si>
  <si>
    <t>TODD</t>
  </si>
  <si>
    <t>78</t>
  </si>
  <si>
    <t>TRAVERSE</t>
  </si>
  <si>
    <t>79</t>
  </si>
  <si>
    <t>WABASHA</t>
  </si>
  <si>
    <t>80</t>
  </si>
  <si>
    <t>WADENA</t>
  </si>
  <si>
    <t>81</t>
  </si>
  <si>
    <t>WASECA</t>
  </si>
  <si>
    <t>82</t>
  </si>
  <si>
    <t>WASHINGTON</t>
  </si>
  <si>
    <t>83</t>
  </si>
  <si>
    <t>WATONWAN</t>
  </si>
  <si>
    <t>84</t>
  </si>
  <si>
    <t>WILKIN</t>
  </si>
  <si>
    <t>85</t>
  </si>
  <si>
    <t>WINONA</t>
  </si>
  <si>
    <t>86</t>
  </si>
  <si>
    <t>WRIGHT</t>
  </si>
  <si>
    <t>87</t>
  </si>
  <si>
    <t>YELLOW MEDICINE</t>
  </si>
  <si>
    <t>LRFD</t>
  </si>
  <si>
    <t>ASD/LRFD</t>
  </si>
  <si>
    <t>ASD</t>
  </si>
  <si>
    <r>
      <t>FORMULA USED</t>
    </r>
    <r>
      <rPr>
        <sz val="7"/>
        <rFont val="Arial"/>
        <family val="2"/>
      </rPr>
      <t/>
    </r>
  </si>
  <si>
    <t>(ft.lbs.)</t>
  </si>
  <si>
    <t>BLOWS PER FOOT</t>
  </si>
  <si>
    <t>MPF12</t>
  </si>
  <si>
    <t>MIN. TIP ELEVATION</t>
  </si>
  <si>
    <r>
      <t xml:space="preserve">     6.  </t>
    </r>
    <r>
      <rPr>
        <b/>
        <sz val="10"/>
        <rFont val="Arial"/>
        <family val="2"/>
      </rPr>
      <t>ENERGY PER BLOW (ft. lbs.)</t>
    </r>
    <r>
      <rPr>
        <sz val="10"/>
        <rFont val="Arial"/>
        <family val="2"/>
      </rPr>
      <t xml:space="preserve">  is equal to WH, for single power-driven hammers.  </t>
    </r>
  </si>
  <si>
    <t>r</t>
  </si>
  <si>
    <t xml:space="preserve"> Test Pile No:  1  2  3  4  5  6  or ______</t>
  </si>
  <si>
    <r>
      <t>r</t>
    </r>
    <r>
      <rPr>
        <sz val="10"/>
        <rFont val="Arial"/>
        <family val="2"/>
      </rPr>
      <t xml:space="preserve">  CIP       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 H-Pile     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___________</t>
    </r>
  </si>
  <si>
    <t>Dist.</t>
  </si>
  <si>
    <t xml:space="preserve"> Make and Model:</t>
  </si>
  <si>
    <t xml:space="preserve"> Weight of Pile (lbs.):</t>
  </si>
  <si>
    <t xml:space="preserve"> Weight of Ram (piston)_______(lbs.)</t>
  </si>
  <si>
    <t xml:space="preserve"> Weight of Cap (lbs.):</t>
  </si>
  <si>
    <r>
      <t>r</t>
    </r>
    <r>
      <rPr>
        <sz val="10"/>
        <rFont val="Arial"/>
        <family val="2"/>
      </rPr>
      <t xml:space="preserve">   Abutment    N   S   E   W</t>
    </r>
  </si>
  <si>
    <t xml:space="preserve"> Max. Rated Energy________(ft. lbs.)</t>
  </si>
  <si>
    <r>
      <t>r</t>
    </r>
    <r>
      <rPr>
        <sz val="10"/>
        <rFont val="Arial"/>
        <family val="2"/>
      </rPr>
      <t xml:space="preserve">   Pier No.  1   2   3   4  or  _________</t>
    </r>
  </si>
  <si>
    <t>INSP. BY:</t>
  </si>
  <si>
    <t>INSP. PHONE No:</t>
  </si>
  <si>
    <t>CONTRACTOR:</t>
  </si>
  <si>
    <t>(MPF12)</t>
  </si>
  <si>
    <t>BLOWS</t>
  </si>
  <si>
    <r>
      <t xml:space="preserve">     7. </t>
    </r>
    <r>
      <rPr>
        <b/>
        <sz val="10"/>
        <rFont val="Arial"/>
        <family val="2"/>
      </rPr>
      <t xml:space="preserve"> PENET. PER BLOW (inches)</t>
    </r>
    <r>
      <rPr>
        <sz val="10"/>
        <rFont val="Arial"/>
        <family val="2"/>
      </rPr>
      <t xml:space="preserve"> may be based on blows per foot or on a measured penetration for a given number </t>
    </r>
  </si>
  <si>
    <r>
      <t xml:space="preserve">     8. </t>
    </r>
    <r>
      <rPr>
        <b/>
        <sz val="10"/>
        <rFont val="Arial"/>
        <family val="2"/>
      </rPr>
      <t xml:space="preserve"> BEARING IN TONS</t>
    </r>
    <r>
      <rPr>
        <sz val="10"/>
        <rFont val="Arial"/>
        <family val="2"/>
      </rPr>
      <t xml:space="preserve"> should be shown to the nearest ton.</t>
    </r>
  </si>
  <si>
    <t>SELECT A COUNTY</t>
  </si>
  <si>
    <t>SELECT A DISTRICT</t>
  </si>
  <si>
    <t>12 3/4" DIA</t>
  </si>
  <si>
    <t>Precast Concrete</t>
  </si>
  <si>
    <t>18" DIA</t>
  </si>
  <si>
    <t>20" DIA</t>
  </si>
  <si>
    <t>24" DIA</t>
  </si>
  <si>
    <t>OTHER</t>
  </si>
  <si>
    <t>PENET IN LAST 10 (inches)</t>
  </si>
  <si>
    <r>
      <t>R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(tons)</t>
    </r>
  </si>
  <si>
    <t>SETUP PERCENT INCREASE</t>
  </si>
  <si>
    <t xml:space="preserve">     1.  Select type of pile as CIP, H-Pile, Treated Timber, Precast Concrete, etc.</t>
  </si>
  <si>
    <t>PER FOOT</t>
  </si>
  <si>
    <t xml:space="preserve">     1.  Check type of pile as CIP, H-Pile, Treated Timber, Precast Concrete, etc.</t>
  </si>
  <si>
    <t>SELECT A PILE TYPE</t>
  </si>
  <si>
    <t>SELECT A SIZE</t>
  </si>
  <si>
    <t>NORTH</t>
  </si>
  <si>
    <t>SOUTH</t>
  </si>
  <si>
    <t>EAST</t>
  </si>
  <si>
    <t>WEST</t>
  </si>
  <si>
    <t>SETUP INCREASE (%)</t>
  </si>
  <si>
    <r>
      <t xml:space="preserve">     4. </t>
    </r>
    <r>
      <rPr>
        <b/>
        <sz val="10"/>
        <rFont val="Arial"/>
        <family val="2"/>
      </rPr>
      <t xml:space="preserve"> INSP. BY</t>
    </r>
    <r>
      <rPr>
        <sz val="10"/>
        <rFont val="Arial"/>
        <family val="2"/>
      </rPr>
      <t xml:space="preserve"> should be the pile driving inspector (print or type name).</t>
    </r>
  </si>
  <si>
    <r>
      <t xml:space="preserve">     6. </t>
    </r>
    <r>
      <rPr>
        <b/>
        <sz val="10"/>
        <rFont val="Arial"/>
        <family val="2"/>
      </rPr>
      <t xml:space="preserve"> PENET. PER BLOW (inches)</t>
    </r>
    <r>
      <rPr>
        <sz val="10"/>
        <rFont val="Arial"/>
        <family val="2"/>
      </rPr>
      <t xml:space="preserve"> may be based on blows per foot or on a measured penetration for a given number </t>
    </r>
  </si>
  <si>
    <r>
      <t xml:space="preserve">     7. </t>
    </r>
    <r>
      <rPr>
        <b/>
        <sz val="10"/>
        <rFont val="Arial"/>
        <family val="2"/>
      </rPr>
      <t xml:space="preserve"> BEARING IN TONS</t>
    </r>
    <r>
      <rPr>
        <sz val="10"/>
        <rFont val="Arial"/>
        <family val="2"/>
      </rPr>
      <t xml:space="preserve"> should be shown to the nearest ton.</t>
    </r>
  </si>
  <si>
    <t>INSP BY:</t>
  </si>
  <si>
    <t>INSP. PHONE NO:</t>
  </si>
  <si>
    <t>TYPE:</t>
  </si>
  <si>
    <t>MAKE:</t>
  </si>
  <si>
    <t>MODEL:</t>
  </si>
  <si>
    <t>WT. RAM (PISTON):</t>
  </si>
  <si>
    <t>TEST PILE TYPE:</t>
  </si>
  <si>
    <t>SIZE:</t>
  </si>
  <si>
    <t>LENGTH IN LEADS (FT):</t>
  </si>
  <si>
    <t>CUT-OFF ELEV. (FT):</t>
  </si>
  <si>
    <t>BRIDGE NO.:</t>
  </si>
  <si>
    <t>TEST PILE NO.:</t>
  </si>
  <si>
    <t>COUNTY:</t>
  </si>
  <si>
    <t>S.P. (OR S.A.P.) NO.:</t>
  </si>
  <si>
    <t>DIST.:</t>
  </si>
  <si>
    <t>ABUTMENT:</t>
  </si>
  <si>
    <t>PIER NO.:</t>
  </si>
  <si>
    <t>MAX. RATED ENERGY:</t>
  </si>
  <si>
    <r>
      <t xml:space="preserve">     5.  </t>
    </r>
    <r>
      <rPr>
        <b/>
        <sz val="10"/>
        <rFont val="Arial"/>
        <family val="2"/>
      </rPr>
      <t>ENERGY PER BLOW (ft. lbs.)</t>
    </r>
    <r>
      <rPr>
        <sz val="10"/>
        <rFont val="Arial"/>
        <family val="2"/>
      </rPr>
      <t xml:space="preserve">  is equal to WH, for single acting power-driven hammers.  </t>
    </r>
  </si>
  <si>
    <t xml:space="preserve"> </t>
  </si>
  <si>
    <t xml:space="preserve">   </t>
  </si>
  <si>
    <t xml:space="preserve">      </t>
  </si>
  <si>
    <t>1 &amp; 3</t>
  </si>
  <si>
    <t>Metro</t>
  </si>
  <si>
    <t>2 &amp; 3</t>
  </si>
  <si>
    <t>1, 2 &amp; 3</t>
  </si>
  <si>
    <t>1 &amp; 2</t>
  </si>
  <si>
    <t>2 &amp; 4</t>
  </si>
  <si>
    <t>dist</t>
  </si>
  <si>
    <r>
      <t>MPF12  R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(tons)</t>
    </r>
  </si>
  <si>
    <r>
      <t>PDA  R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(tons)</t>
    </r>
  </si>
  <si>
    <t>Original:  MNDOT Bridge Const. &amp; Maint. Engineer  (MS 610)</t>
  </si>
  <si>
    <t>Railroad Projects:</t>
  </si>
  <si>
    <t>Copy:  Engineer</t>
  </si>
  <si>
    <t>SEE INSTRUCTIONS ON BACK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</si>
</sst>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[$-F400]h:mm:ss\ AM/PM"/>
    <numFmt numFmtId="167" formatCode="[&lt;=9999999]###\-####;\(###\)\ ###\-####"/>
    <numFmt numFmtId="168" formatCode="[$-409]h:mm\ AM/PM;@"/>
  </numFmts>
  <fonts count="2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Wingdings"/>
      <charset val="2"/>
    </font>
    <font>
      <sz val="8"/>
      <name val="WP IconicSymbolsA"/>
      <charset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E07D"/>
        <bgColor indexed="9"/>
      </patternFill>
    </fill>
    <fill>
      <patternFill patternType="solid">
        <fgColor rgb="FFFFE79B"/>
        <bgColor indexed="9"/>
      </patternFill>
    </fill>
    <fill>
      <patternFill patternType="solid">
        <fgColor rgb="FFFFE79B"/>
        <bgColor indexed="64"/>
      </patternFill>
    </fill>
    <fill>
      <patternFill patternType="solid">
        <fgColor rgb="FFFFE79B"/>
        <bgColor auto="1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4" borderId="1" applyBorder="0">
      <alignment horizontal="center" wrapText="1"/>
    </xf>
  </cellStyleXfs>
  <cellXfs count="317">
    <xf numFmtId="0" fontId="0" fillId="0" borderId="0" xfId="0"/>
    <xf numFmtId="0" fontId="1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8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2" fillId="2" borderId="0" xfId="0" applyFont="1" applyFill="1" applyAlignment="1" applyProtection="1">
      <protection locked="0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4" fillId="0" borderId="0" xfId="0" applyFont="1"/>
    <xf numFmtId="0" fontId="1" fillId="3" borderId="8" xfId="0" applyFont="1" applyFill="1" applyBorder="1"/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5" fontId="1" fillId="3" borderId="17" xfId="0" applyNumberFormat="1" applyFont="1" applyFill="1" applyBorder="1" applyAlignment="1">
      <alignment horizontal="center" vertical="center"/>
    </xf>
    <xf numFmtId="165" fontId="1" fillId="3" borderId="18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6" xfId="0" applyFont="1" applyBorder="1"/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65" fontId="4" fillId="3" borderId="49" xfId="0" applyNumberFormat="1" applyFont="1" applyFill="1" applyBorder="1" applyAlignment="1">
      <alignment horizontal="center" vertical="center"/>
    </xf>
    <xf numFmtId="1" fontId="2" fillId="3" borderId="3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" fontId="2" fillId="3" borderId="50" xfId="0" applyNumberFormat="1" applyFont="1" applyFill="1" applyBorder="1" applyAlignment="1">
      <alignment horizontal="center" vertical="center"/>
    </xf>
    <xf numFmtId="164" fontId="1" fillId="0" borderId="21" xfId="1" applyNumberFormat="1" applyFill="1" applyBorder="1" applyAlignment="1" applyProtection="1">
      <alignment horizontal="center" vertical="center" wrapText="1"/>
      <protection locked="0"/>
    </xf>
    <xf numFmtId="164" fontId="1" fillId="0" borderId="18" xfId="1" applyNumberFormat="1" applyFill="1" applyBorder="1" applyAlignment="1" applyProtection="1">
      <alignment horizontal="center" vertical="center" wrapText="1"/>
      <protection locked="0"/>
    </xf>
    <xf numFmtId="164" fontId="1" fillId="0" borderId="17" xfId="1" applyNumberFormat="1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35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32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0" borderId="4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16" fillId="0" borderId="0" xfId="0" applyFont="1"/>
    <xf numFmtId="0" fontId="4" fillId="0" borderId="0" xfId="0" applyFont="1" applyFill="1" applyBorder="1"/>
    <xf numFmtId="0" fontId="17" fillId="0" borderId="0" xfId="0" applyFont="1" applyFill="1" applyBorder="1"/>
    <xf numFmtId="0" fontId="0" fillId="0" borderId="0" xfId="0" applyFont="1" applyFill="1" applyBorder="1"/>
    <xf numFmtId="0" fontId="1" fillId="0" borderId="18" xfId="1" applyFont="1" applyFill="1" applyBorder="1" applyAlignment="1" applyProtection="1">
      <alignment vertical="center" wrapText="1"/>
      <protection locked="0"/>
    </xf>
    <xf numFmtId="0" fontId="4" fillId="0" borderId="29" xfId="0" applyFont="1" applyBorder="1" applyAlignment="1">
      <alignment horizontal="left"/>
    </xf>
    <xf numFmtId="0" fontId="12" fillId="2" borderId="0" xfId="0" applyFont="1" applyFill="1" applyAlignment="1" applyProtection="1"/>
    <xf numFmtId="0" fontId="0" fillId="2" borderId="0" xfId="0" applyFill="1" applyAlignment="1" applyProtection="1"/>
    <xf numFmtId="0" fontId="0" fillId="2" borderId="3" xfId="0" applyFill="1" applyBorder="1" applyAlignment="1" applyProtection="1"/>
    <xf numFmtId="0" fontId="0" fillId="2" borderId="0" xfId="0" applyFill="1" applyAlignment="1" applyProtection="1">
      <alignment horizontal="left"/>
    </xf>
    <xf numFmtId="164" fontId="4" fillId="5" borderId="2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7" xfId="1" applyFont="1" applyFill="1" applyBorder="1" applyAlignment="1" applyProtection="1">
      <alignment horizontal="center" vertical="center" wrapText="1"/>
      <protection locked="0"/>
    </xf>
    <xf numFmtId="0" fontId="4" fillId="5" borderId="35" xfId="1" applyFont="1" applyFill="1" applyBorder="1" applyAlignment="1" applyProtection="1">
      <alignment horizontal="center" vertical="center" wrapText="1"/>
      <protection locked="0"/>
    </xf>
    <xf numFmtId="0" fontId="4" fillId="5" borderId="18" xfId="1" applyFont="1" applyFill="1" applyBorder="1" applyAlignment="1" applyProtection="1">
      <alignment horizontal="center" vertical="center" wrapText="1"/>
      <protection locked="0"/>
    </xf>
    <xf numFmtId="0" fontId="4" fillId="5" borderId="32" xfId="1" applyFont="1" applyFill="1" applyBorder="1" applyAlignment="1" applyProtection="1">
      <alignment horizontal="center" vertical="center" wrapText="1"/>
      <protection locked="0"/>
    </xf>
    <xf numFmtId="164" fontId="4" fillId="5" borderId="17" xfId="1" applyNumberFormat="1" applyFont="1" applyFill="1" applyBorder="1" applyAlignment="1" applyProtection="1">
      <alignment horizontal="center" vertical="center" wrapText="1"/>
      <protection locked="0"/>
    </xf>
    <xf numFmtId="9" fontId="1" fillId="5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1" applyFont="1" applyFill="1" applyBorder="1" applyAlignment="1" applyProtection="1">
      <alignment horizontal="center" vertical="center" wrapText="1"/>
      <protection locked="0"/>
    </xf>
    <xf numFmtId="0" fontId="4" fillId="5" borderId="14" xfId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/>
    </xf>
    <xf numFmtId="0" fontId="1" fillId="0" borderId="13" xfId="0" applyFont="1" applyBorder="1" applyAlignment="1" applyProtection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5" borderId="40" xfId="1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0" fontId="2" fillId="6" borderId="32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10" fillId="0" borderId="8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 vertical="center" wrapText="1"/>
      <protection locked="0"/>
    </xf>
    <xf numFmtId="0" fontId="4" fillId="5" borderId="29" xfId="1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5" borderId="5" xfId="1" applyFont="1" applyFill="1" applyBorder="1" applyAlignment="1" applyProtection="1">
      <alignment horizontal="center" vertical="center" wrapText="1"/>
      <protection locked="0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4" fillId="5" borderId="3" xfId="1" applyFont="1" applyFill="1" applyBorder="1" applyAlignment="1" applyProtection="1">
      <alignment horizontal="center" vertical="center" wrapText="1"/>
      <protection locked="0"/>
    </xf>
    <xf numFmtId="0" fontId="4" fillId="5" borderId="46" xfId="1" applyFont="1" applyFill="1" applyBorder="1" applyAlignment="1" applyProtection="1">
      <alignment horizontal="center" vertical="center" wrapText="1"/>
      <protection locked="0"/>
    </xf>
    <xf numFmtId="0" fontId="4" fillId="5" borderId="51" xfId="1" applyFont="1" applyFill="1" applyBorder="1" applyAlignment="1" applyProtection="1">
      <alignment horizontal="center" vertical="center" wrapText="1"/>
      <protection locked="0"/>
    </xf>
    <xf numFmtId="0" fontId="4" fillId="5" borderId="52" xfId="1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left" vertical="center"/>
    </xf>
    <xf numFmtId="0" fontId="1" fillId="0" borderId="51" xfId="0" applyFont="1" applyBorder="1" applyAlignment="1" applyProtection="1">
      <alignment horizontal="left" vertical="center"/>
    </xf>
    <xf numFmtId="167" fontId="4" fillId="5" borderId="51" xfId="1" applyNumberFormat="1" applyFont="1" applyFill="1" applyBorder="1" applyAlignment="1" applyProtection="1">
      <alignment horizontal="center" vertical="center" wrapText="1"/>
      <protection locked="0"/>
    </xf>
    <xf numFmtId="167" fontId="4" fillId="5" borderId="52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1" xfId="1" applyFont="1" applyFill="1" applyBorder="1" applyAlignment="1" applyProtection="1">
      <alignment horizontal="center" vertical="center" wrapText="1"/>
      <protection locked="0"/>
    </xf>
    <xf numFmtId="0" fontId="4" fillId="5" borderId="20" xfId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5" borderId="8" xfId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2" borderId="0" xfId="0" applyFont="1" applyFill="1" applyAlignment="1" applyProtection="1">
      <alignment horizontal="left"/>
    </xf>
    <xf numFmtId="0" fontId="4" fillId="5" borderId="7" xfId="1" applyFont="1" applyFill="1" applyBorder="1" applyAlignment="1" applyProtection="1">
      <alignment horizontal="center" vertical="center" wrapText="1"/>
      <protection locked="0"/>
    </xf>
    <xf numFmtId="0" fontId="4" fillId="5" borderId="9" xfId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4" fillId="5" borderId="11" xfId="1" applyFont="1" applyFill="1" applyBorder="1" applyProtection="1">
      <alignment horizontal="center" wrapText="1"/>
      <protection locked="0"/>
    </xf>
    <xf numFmtId="0" fontId="4" fillId="5" borderId="20" xfId="1" applyFont="1" applyFill="1" applyBorder="1" applyProtection="1">
      <alignment horizontal="center" wrapText="1"/>
      <protection locked="0"/>
    </xf>
    <xf numFmtId="14" fontId="4" fillId="5" borderId="48" xfId="1" applyNumberFormat="1" applyFont="1" applyFill="1" applyBorder="1" applyAlignment="1" applyProtection="1">
      <alignment horizontal="center" vertical="center" wrapText="1"/>
      <protection locked="0"/>
    </xf>
    <xf numFmtId="14" fontId="4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vertical="top" wrapText="1"/>
    </xf>
    <xf numFmtId="0" fontId="1" fillId="0" borderId="43" xfId="0" applyFont="1" applyBorder="1" applyAlignment="1" applyProtection="1">
      <alignment vertical="top" wrapText="1"/>
    </xf>
    <xf numFmtId="0" fontId="1" fillId="0" borderId="44" xfId="0" applyFont="1" applyBorder="1" applyAlignment="1" applyProtection="1">
      <alignment vertical="top" wrapText="1"/>
    </xf>
    <xf numFmtId="0" fontId="1" fillId="0" borderId="45" xfId="0" applyFont="1" applyBorder="1" applyAlignment="1" applyProtection="1">
      <alignment vertical="top" wrapText="1"/>
    </xf>
    <xf numFmtId="0" fontId="1" fillId="0" borderId="21" xfId="0" applyFont="1" applyBorder="1" applyAlignment="1" applyProtection="1">
      <alignment vertical="top" wrapText="1"/>
    </xf>
    <xf numFmtId="0" fontId="1" fillId="0" borderId="38" xfId="0" applyFont="1" applyBorder="1" applyAlignment="1" applyProtection="1">
      <alignment vertical="top" wrapText="1"/>
    </xf>
    <xf numFmtId="0" fontId="1" fillId="0" borderId="23" xfId="0" applyFont="1" applyBorder="1" applyAlignment="1" applyProtection="1">
      <alignment vertical="top" wrapText="1"/>
    </xf>
    <xf numFmtId="0" fontId="1" fillId="0" borderId="33" xfId="0" applyFont="1" applyBorder="1" applyAlignment="1" applyProtection="1">
      <alignment vertical="top" wrapText="1"/>
    </xf>
    <xf numFmtId="0" fontId="1" fillId="0" borderId="27" xfId="0" applyFont="1" applyBorder="1" applyAlignment="1" applyProtection="1">
      <alignment vertical="top" wrapText="1"/>
    </xf>
    <xf numFmtId="0" fontId="4" fillId="5" borderId="37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/>
    </xf>
    <xf numFmtId="0" fontId="4" fillId="5" borderId="15" xfId="1" applyFont="1" applyFill="1" applyBorder="1" applyAlignment="1" applyProtection="1">
      <alignment horizontal="center" vertical="center" wrapText="1"/>
      <protection locked="0"/>
    </xf>
    <xf numFmtId="0" fontId="4" fillId="5" borderId="12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/>
    </xf>
    <xf numFmtId="0" fontId="1" fillId="0" borderId="13" xfId="0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29" xfId="1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4" fillId="5" borderId="34" xfId="1" applyNumberFormat="1" applyFont="1" applyFill="1" applyBorder="1" applyAlignment="1" applyProtection="1">
      <alignment horizontal="center" vertical="center" wrapText="1"/>
      <protection locked="0"/>
    </xf>
    <xf numFmtId="168" fontId="4" fillId="5" borderId="20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34" xfId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1" applyFill="1" applyBorder="1" applyAlignment="1">
      <alignment horizontal="center" vertical="top" wrapText="1"/>
    </xf>
    <xf numFmtId="0" fontId="1" fillId="0" borderId="27" xfId="1" applyFill="1" applyBorder="1" applyAlignment="1">
      <alignment horizontal="center" vertical="top" wrapText="1"/>
    </xf>
    <xf numFmtId="0" fontId="1" fillId="0" borderId="28" xfId="1" applyFill="1" applyBorder="1" applyAlignment="1">
      <alignment horizontal="center" vertical="top" wrapText="1"/>
    </xf>
    <xf numFmtId="0" fontId="1" fillId="0" borderId="9" xfId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18" fontId="4" fillId="5" borderId="34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 wrapText="1"/>
    </xf>
    <xf numFmtId="0" fontId="0" fillId="0" borderId="35" xfId="0" applyBorder="1" applyAlignment="1">
      <alignment horizontal="right" vertical="center"/>
    </xf>
    <xf numFmtId="0" fontId="0" fillId="2" borderId="0" xfId="0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6" fontId="1" fillId="0" borderId="11" xfId="1" applyNumberFormat="1" applyFill="1" applyBorder="1" applyProtection="1">
      <alignment horizontal="center" wrapText="1"/>
      <protection locked="0"/>
    </xf>
    <xf numFmtId="166" fontId="1" fillId="0" borderId="20" xfId="1" applyNumberFormat="1" applyFill="1" applyBorder="1" applyProtection="1">
      <alignment horizontal="center" wrapText="1"/>
      <protection locked="0"/>
    </xf>
    <xf numFmtId="166" fontId="1" fillId="0" borderId="34" xfId="1" applyNumberFormat="1" applyFill="1" applyBorder="1" applyProtection="1">
      <alignment horizontal="center" wrapText="1"/>
      <protection locked="0"/>
    </xf>
    <xf numFmtId="0" fontId="1" fillId="0" borderId="10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0" fontId="1" fillId="0" borderId="32" xfId="1" applyFont="1" applyFill="1" applyBorder="1" applyAlignment="1" applyProtection="1">
      <alignment horizontal="center" vertical="center"/>
      <protection locked="0"/>
    </xf>
    <xf numFmtId="0" fontId="1" fillId="0" borderId="15" xfId="1" applyFill="1" applyBorder="1" applyAlignment="1" applyProtection="1">
      <alignment horizontal="center" vertical="center" wrapText="1"/>
      <protection locked="0"/>
    </xf>
    <xf numFmtId="0" fontId="1" fillId="0" borderId="0" xfId="1" applyFill="1" applyBorder="1" applyAlignment="1" applyProtection="1">
      <alignment horizontal="center" vertical="center" wrapText="1"/>
      <protection locked="0"/>
    </xf>
    <xf numFmtId="0" fontId="1" fillId="0" borderId="12" xfId="1" applyFill="1" applyBorder="1" applyAlignment="1" applyProtection="1">
      <alignment horizontal="center" vertical="center" wrapText="1"/>
      <protection locked="0"/>
    </xf>
    <xf numFmtId="0" fontId="1" fillId="0" borderId="7" xfId="1" applyFill="1" applyBorder="1" applyAlignment="1" applyProtection="1">
      <alignment horizontal="center" vertical="center" wrapText="1"/>
      <protection locked="0"/>
    </xf>
    <xf numFmtId="0" fontId="1" fillId="0" borderId="8" xfId="1" applyFill="1" applyBorder="1" applyAlignment="1" applyProtection="1">
      <alignment horizontal="center" vertical="center" wrapText="1"/>
      <protection locked="0"/>
    </xf>
    <xf numFmtId="0" fontId="1" fillId="0" borderId="9" xfId="1" applyFill="1" applyBorder="1" applyAlignment="1" applyProtection="1">
      <alignment horizontal="center" vertical="center" wrapText="1"/>
      <protection locked="0"/>
    </xf>
    <xf numFmtId="0" fontId="1" fillId="0" borderId="1" xfId="1" applyFill="1" applyBorder="1" applyAlignment="1" applyProtection="1">
      <alignment horizontal="center" vertical="center" wrapText="1"/>
      <protection locked="0"/>
    </xf>
    <xf numFmtId="0" fontId="1" fillId="0" borderId="5" xfId="1" applyFill="1" applyBorder="1" applyAlignment="1" applyProtection="1">
      <alignment horizontal="center" vertical="center" wrapText="1"/>
      <protection locked="0"/>
    </xf>
    <xf numFmtId="0" fontId="1" fillId="0" borderId="6" xfId="1" applyFill="1" applyBorder="1" applyAlignment="1" applyProtection="1">
      <alignment horizontal="center" vertical="center" wrapText="1"/>
      <protection locked="0"/>
    </xf>
    <xf numFmtId="14" fontId="1" fillId="0" borderId="31" xfId="1" applyNumberFormat="1" applyFill="1" applyBorder="1" applyProtection="1">
      <alignment horizontal="center" wrapText="1"/>
      <protection locked="0"/>
    </xf>
    <xf numFmtId="14" fontId="1" fillId="0" borderId="19" xfId="1" applyNumberFormat="1" applyFill="1" applyBorder="1" applyProtection="1">
      <alignment horizontal="center" wrapText="1"/>
      <protection locked="0"/>
    </xf>
    <xf numFmtId="0" fontId="1" fillId="0" borderId="37" xfId="1" applyFill="1" applyBorder="1" applyProtection="1">
      <alignment horizontal="center" wrapText="1"/>
      <protection locked="0"/>
    </xf>
    <xf numFmtId="0" fontId="1" fillId="0" borderId="29" xfId="1" applyFill="1" applyBorder="1" applyProtection="1">
      <alignment horizontal="center" wrapText="1"/>
      <protection locked="0"/>
    </xf>
    <xf numFmtId="0" fontId="1" fillId="0" borderId="34" xfId="1" applyFill="1" applyBorder="1" applyProtection="1">
      <alignment horizontal="center" wrapText="1"/>
      <protection locked="0"/>
    </xf>
    <xf numFmtId="0" fontId="1" fillId="0" borderId="20" xfId="1" applyFill="1" applyBorder="1" applyProtection="1">
      <alignment horizontal="center" wrapText="1"/>
      <protection locked="0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left"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1" applyFill="1" applyBorder="1" applyProtection="1">
      <alignment horizontal="center" wrapText="1"/>
      <protection locked="0"/>
    </xf>
    <xf numFmtId="0" fontId="1" fillId="0" borderId="8" xfId="1" applyFill="1" applyBorder="1" applyProtection="1">
      <alignment horizontal="center" wrapText="1"/>
      <protection locked="0"/>
    </xf>
    <xf numFmtId="0" fontId="1" fillId="0" borderId="9" xfId="1" applyFill="1" applyBorder="1" applyProtection="1">
      <alignment horizontal="center" wrapText="1"/>
      <protection locked="0"/>
    </xf>
    <xf numFmtId="0" fontId="1" fillId="0" borderId="13" xfId="1" applyFill="1" applyBorder="1" applyAlignment="1" applyProtection="1">
      <alignment horizontal="center" vertical="center" wrapText="1"/>
      <protection locked="0"/>
    </xf>
    <xf numFmtId="0" fontId="1" fillId="0" borderId="29" xfId="1" applyFill="1" applyBorder="1" applyAlignment="1" applyProtection="1">
      <alignment horizontal="center" vertical="center" wrapText="1"/>
      <protection locked="0"/>
    </xf>
    <xf numFmtId="0" fontId="1" fillId="0" borderId="14" xfId="1" applyFill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vertical="top" wrapText="1"/>
      <protection locked="0"/>
    </xf>
    <xf numFmtId="0" fontId="1" fillId="0" borderId="43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33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1" fillId="0" borderId="3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1" applyFill="1" applyBorder="1" applyAlignment="1" applyProtection="1">
      <alignment horizontal="left" wrapText="1"/>
      <protection locked="0"/>
    </xf>
    <xf numFmtId="0" fontId="1" fillId="0" borderId="14" xfId="1" applyFill="1" applyBorder="1" applyAlignment="1" applyProtection="1">
      <alignment horizontal="left" wrapText="1"/>
      <protection locked="0"/>
    </xf>
    <xf numFmtId="0" fontId="1" fillId="0" borderId="29" xfId="1" applyFill="1" applyBorder="1" applyAlignment="1" applyProtection="1">
      <alignment horizontal="left" wrapText="1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49" fontId="4" fillId="5" borderId="11" xfId="1" applyNumberFormat="1" applyFont="1" applyFill="1" applyBorder="1" applyAlignment="1" applyProtection="1">
      <alignment horizontal="center" vertical="center" wrapText="1"/>
      <protection locked="0"/>
    </xf>
    <xf numFmtId="49" fontId="4" fillId="5" borderId="20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blows per foot" xfId="1" xr:uid="{00000000-0005-0000-0000-000000000000}"/>
    <cellStyle name="Normal" xfId="0" builtinId="0"/>
  </cellStyles>
  <dxfs count="12">
    <dxf>
      <fill>
        <patternFill patternType="solid">
          <bgColor theme="9" tint="0.39994506668294322"/>
        </patternFill>
      </fill>
    </dxf>
    <dxf>
      <fill>
        <patternFill>
          <bgColor rgb="FFFF3333"/>
        </patternFill>
      </fill>
    </dxf>
    <dxf>
      <fill>
        <patternFill patternType="solid">
          <bgColor rgb="FFF79646"/>
        </patternFill>
      </fill>
    </dxf>
    <dxf>
      <font>
        <strike val="0"/>
        <color theme="1"/>
      </font>
      <fill>
        <patternFill patternType="solid">
          <bgColor rgb="FFFF3333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79646"/>
        </patternFill>
      </fill>
    </dxf>
    <dxf>
      <font>
        <strike val="0"/>
        <color theme="1"/>
      </font>
      <fill>
        <patternFill patternType="solid">
          <bgColor rgb="FFFF3333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79646"/>
        </patternFill>
      </fill>
    </dxf>
    <dxf>
      <fill>
        <patternFill>
          <bgColor rgb="FFFABF8F"/>
        </patternFill>
      </fill>
    </dxf>
    <dxf>
      <fill>
        <patternFill>
          <bgColor rgb="FFFF3333"/>
        </patternFill>
      </fill>
    </dxf>
    <dxf>
      <fill>
        <patternFill patternType="solid">
          <bgColor theme="9" tint="0.39994506668294322"/>
        </patternFill>
      </fill>
    </dxf>
  </dxfs>
  <tableStyles count="0" defaultTableStyle="TableStyleMedium9" defaultPivotStyle="PivotStyleLight16"/>
  <colors>
    <mruColors>
      <color rgb="FFFFE79B"/>
      <color rgb="FFFF3333"/>
      <color rgb="FFE52F67"/>
      <color rgb="FFFFFFFF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36445</xdr:colOff>
      <xdr:row>54</xdr:row>
      <xdr:rowOff>149087</xdr:rowOff>
    </xdr:from>
    <xdr:to>
      <xdr:col>3</xdr:col>
      <xdr:colOff>372718</xdr:colOff>
      <xdr:row>55</xdr:row>
      <xdr:rowOff>255932</xdr:rowOff>
    </xdr:to>
    <xdr:pic>
      <xdr:nvPicPr>
        <xdr:cNvPr id="6" name="Picture 5" descr="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662" y="9168848"/>
          <a:ext cx="841513" cy="272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250371</xdr:colOff>
      <xdr:row>1</xdr:row>
      <xdr:rowOff>0</xdr:rowOff>
    </xdr:from>
    <xdr:to>
      <xdr:col>1</xdr:col>
      <xdr:colOff>711799</xdr:colOff>
      <xdr:row>4</xdr:row>
      <xdr:rowOff>79308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371" y="190500"/>
          <a:ext cx="1054699" cy="688908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304809</xdr:colOff>
      <xdr:row>0</xdr:row>
      <xdr:rowOff>174171</xdr:rowOff>
    </xdr:from>
    <xdr:to>
      <xdr:col>12</xdr:col>
      <xdr:colOff>274618</xdr:colOff>
      <xdr:row>3</xdr:row>
      <xdr:rowOff>235403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6523" y="174171"/>
          <a:ext cx="835224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466726</xdr:colOff>
      <xdr:row>1</xdr:row>
      <xdr:rowOff>57149</xdr:rowOff>
    </xdr:from>
    <xdr:to>
      <xdr:col>4</xdr:col>
      <xdr:colOff>38101</xdr:colOff>
      <xdr:row>4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6" y="228599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485775</xdr:colOff>
      <xdr:row>1</xdr:row>
      <xdr:rowOff>57150</xdr:rowOff>
    </xdr:from>
    <xdr:to>
      <xdr:col>10</xdr:col>
      <xdr:colOff>104775</xdr:colOff>
      <xdr:row>4</xdr:row>
      <xdr:rowOff>76200</xdr:rowOff>
    </xdr:to>
    <xdr:pic>
      <xdr:nvPicPr>
        <xdr:cNvPr id="4" name="Picture 225" descr="Bridg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28600"/>
          <a:ext cx="714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102870</xdr:colOff>
      <xdr:row>51</xdr:row>
      <xdr:rowOff>145520</xdr:rowOff>
    </xdr:from>
    <xdr:to>
      <xdr:col>3</xdr:col>
      <xdr:colOff>300990</xdr:colOff>
      <xdr:row>52</xdr:row>
      <xdr:rowOff>228602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6" t="13978" r="6552" b="12256"/>
        <a:stretch/>
      </xdr:blipFill>
      <xdr:spPr>
        <a:xfrm>
          <a:off x="1188720" y="8958050"/>
          <a:ext cx="781050" cy="246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299" name="Picture 173" descr="bullet">
          <a:extLst>
            <a:ext uri="{FF2B5EF4-FFF2-40B4-BE49-F238E27FC236}">
              <a16:creationId xmlns:a16="http://schemas.microsoft.com/office/drawing/2014/main" id="{00000000-0008-0000-0200-00004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0" name="Picture 174" descr="bullet">
          <a:extLst>
            <a:ext uri="{FF2B5EF4-FFF2-40B4-BE49-F238E27FC236}">
              <a16:creationId xmlns:a16="http://schemas.microsoft.com/office/drawing/2014/main" id="{00000000-0008-0000-0200-00004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1" name="Picture 175" descr="bullet">
          <a:extLst>
            <a:ext uri="{FF2B5EF4-FFF2-40B4-BE49-F238E27FC236}">
              <a16:creationId xmlns:a16="http://schemas.microsoft.com/office/drawing/2014/main" id="{00000000-0008-0000-0200-00004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2" name="Picture 176" descr="bullet">
          <a:extLst>
            <a:ext uri="{FF2B5EF4-FFF2-40B4-BE49-F238E27FC236}">
              <a16:creationId xmlns:a16="http://schemas.microsoft.com/office/drawing/2014/main" id="{00000000-0008-0000-0200-00004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3" name="Picture 177" descr="bullet">
          <a:extLst>
            <a:ext uri="{FF2B5EF4-FFF2-40B4-BE49-F238E27FC236}">
              <a16:creationId xmlns:a16="http://schemas.microsoft.com/office/drawing/2014/main" id="{00000000-0008-0000-0200-00004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4" name="Picture 178" descr="bullet">
          <a:extLst>
            <a:ext uri="{FF2B5EF4-FFF2-40B4-BE49-F238E27FC236}">
              <a16:creationId xmlns:a16="http://schemas.microsoft.com/office/drawing/2014/main" id="{00000000-0008-0000-0200-00005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5" name="Picture 179" descr="bullet">
          <a:extLst>
            <a:ext uri="{FF2B5EF4-FFF2-40B4-BE49-F238E27FC236}">
              <a16:creationId xmlns:a16="http://schemas.microsoft.com/office/drawing/2014/main" id="{00000000-0008-0000-0200-00005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6" name="Picture 180" descr="bullet">
          <a:extLst>
            <a:ext uri="{FF2B5EF4-FFF2-40B4-BE49-F238E27FC236}">
              <a16:creationId xmlns:a16="http://schemas.microsoft.com/office/drawing/2014/main" id="{00000000-0008-0000-0200-00005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7" name="Picture 181" descr="bullet">
          <a:extLst>
            <a:ext uri="{FF2B5EF4-FFF2-40B4-BE49-F238E27FC236}">
              <a16:creationId xmlns:a16="http://schemas.microsoft.com/office/drawing/2014/main" id="{00000000-0008-0000-0200-00005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8" name="Picture 182" descr="bullet">
          <a:extLst>
            <a:ext uri="{FF2B5EF4-FFF2-40B4-BE49-F238E27FC236}">
              <a16:creationId xmlns:a16="http://schemas.microsoft.com/office/drawing/2014/main" id="{00000000-0008-0000-0200-00005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09" name="Picture 183" descr="bullet">
          <a:extLst>
            <a:ext uri="{FF2B5EF4-FFF2-40B4-BE49-F238E27FC236}">
              <a16:creationId xmlns:a16="http://schemas.microsoft.com/office/drawing/2014/main" id="{00000000-0008-0000-0200-00005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0" name="Picture 184" descr="bullet">
          <a:extLst>
            <a:ext uri="{FF2B5EF4-FFF2-40B4-BE49-F238E27FC236}">
              <a16:creationId xmlns:a16="http://schemas.microsoft.com/office/drawing/2014/main" id="{00000000-0008-0000-0200-00005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1" name="Picture 185" descr="bullet">
          <a:extLst>
            <a:ext uri="{FF2B5EF4-FFF2-40B4-BE49-F238E27FC236}">
              <a16:creationId xmlns:a16="http://schemas.microsoft.com/office/drawing/2014/main" id="{00000000-0008-0000-0200-00005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2" name="Picture 186" descr="bullet">
          <a:extLst>
            <a:ext uri="{FF2B5EF4-FFF2-40B4-BE49-F238E27FC236}">
              <a16:creationId xmlns:a16="http://schemas.microsoft.com/office/drawing/2014/main" id="{00000000-0008-0000-0200-00005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3" name="Picture 187" descr="bullet">
          <a:extLst>
            <a:ext uri="{FF2B5EF4-FFF2-40B4-BE49-F238E27FC236}">
              <a16:creationId xmlns:a16="http://schemas.microsoft.com/office/drawing/2014/main" id="{00000000-0008-0000-0200-00005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4" name="Picture 188" descr="bullet">
          <a:extLst>
            <a:ext uri="{FF2B5EF4-FFF2-40B4-BE49-F238E27FC236}">
              <a16:creationId xmlns:a16="http://schemas.microsoft.com/office/drawing/2014/main" id="{00000000-0008-0000-0200-00005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5" name="Picture 189" descr="bullet">
          <a:extLst>
            <a:ext uri="{FF2B5EF4-FFF2-40B4-BE49-F238E27FC236}">
              <a16:creationId xmlns:a16="http://schemas.microsoft.com/office/drawing/2014/main" id="{00000000-0008-0000-0200-00005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6" name="Picture 190" descr="bullet">
          <a:extLst>
            <a:ext uri="{FF2B5EF4-FFF2-40B4-BE49-F238E27FC236}">
              <a16:creationId xmlns:a16="http://schemas.microsoft.com/office/drawing/2014/main" id="{00000000-0008-0000-0200-00005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7" name="Picture 191" descr="bullet">
          <a:extLst>
            <a:ext uri="{FF2B5EF4-FFF2-40B4-BE49-F238E27FC236}">
              <a16:creationId xmlns:a16="http://schemas.microsoft.com/office/drawing/2014/main" id="{00000000-0008-0000-0200-00005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8" name="Picture 192" descr="bullet">
          <a:extLst>
            <a:ext uri="{FF2B5EF4-FFF2-40B4-BE49-F238E27FC236}">
              <a16:creationId xmlns:a16="http://schemas.microsoft.com/office/drawing/2014/main" id="{00000000-0008-0000-0200-00005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19" name="Picture 193" descr="bullet">
          <a:extLst>
            <a:ext uri="{FF2B5EF4-FFF2-40B4-BE49-F238E27FC236}">
              <a16:creationId xmlns:a16="http://schemas.microsoft.com/office/drawing/2014/main" id="{00000000-0008-0000-0200-00005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0" name="Picture 194" descr="bullet">
          <a:extLst>
            <a:ext uri="{FF2B5EF4-FFF2-40B4-BE49-F238E27FC236}">
              <a16:creationId xmlns:a16="http://schemas.microsoft.com/office/drawing/2014/main" id="{00000000-0008-0000-0200-00006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1" name="Picture 195" descr="bullet">
          <a:extLst>
            <a:ext uri="{FF2B5EF4-FFF2-40B4-BE49-F238E27FC236}">
              <a16:creationId xmlns:a16="http://schemas.microsoft.com/office/drawing/2014/main" id="{00000000-0008-0000-0200-00006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2" name="Picture 196" descr="bullet">
          <a:extLst>
            <a:ext uri="{FF2B5EF4-FFF2-40B4-BE49-F238E27FC236}">
              <a16:creationId xmlns:a16="http://schemas.microsoft.com/office/drawing/2014/main" id="{00000000-0008-0000-0200-00006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3" name="Picture 197" descr="bullet">
          <a:extLst>
            <a:ext uri="{FF2B5EF4-FFF2-40B4-BE49-F238E27FC236}">
              <a16:creationId xmlns:a16="http://schemas.microsoft.com/office/drawing/2014/main" id="{00000000-0008-0000-0200-00006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4" name="Picture 198" descr="bullet">
          <a:extLst>
            <a:ext uri="{FF2B5EF4-FFF2-40B4-BE49-F238E27FC236}">
              <a16:creationId xmlns:a16="http://schemas.microsoft.com/office/drawing/2014/main" id="{00000000-0008-0000-0200-00006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5" name="Picture 199" descr="bullet">
          <a:extLst>
            <a:ext uri="{FF2B5EF4-FFF2-40B4-BE49-F238E27FC236}">
              <a16:creationId xmlns:a16="http://schemas.microsoft.com/office/drawing/2014/main" id="{00000000-0008-0000-0200-00006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6" name="Picture 200" descr="bullet">
          <a:extLst>
            <a:ext uri="{FF2B5EF4-FFF2-40B4-BE49-F238E27FC236}">
              <a16:creationId xmlns:a16="http://schemas.microsoft.com/office/drawing/2014/main" id="{00000000-0008-0000-0200-00006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7" name="Picture 201" descr="bullet">
          <a:extLst>
            <a:ext uri="{FF2B5EF4-FFF2-40B4-BE49-F238E27FC236}">
              <a16:creationId xmlns:a16="http://schemas.microsoft.com/office/drawing/2014/main" id="{00000000-0008-0000-0200-00006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8" name="Picture 202" descr="bullet">
          <a:extLst>
            <a:ext uri="{FF2B5EF4-FFF2-40B4-BE49-F238E27FC236}">
              <a16:creationId xmlns:a16="http://schemas.microsoft.com/office/drawing/2014/main" id="{00000000-0008-0000-0200-00006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29" name="Picture 203" descr="bullet">
          <a:extLst>
            <a:ext uri="{FF2B5EF4-FFF2-40B4-BE49-F238E27FC236}">
              <a16:creationId xmlns:a16="http://schemas.microsoft.com/office/drawing/2014/main" id="{00000000-0008-0000-0200-00006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0" name="Picture 204" descr="bullet">
          <a:extLst>
            <a:ext uri="{FF2B5EF4-FFF2-40B4-BE49-F238E27FC236}">
              <a16:creationId xmlns:a16="http://schemas.microsoft.com/office/drawing/2014/main" id="{00000000-0008-0000-0200-00006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1" name="Picture 205" descr="bullet">
          <a:extLst>
            <a:ext uri="{FF2B5EF4-FFF2-40B4-BE49-F238E27FC236}">
              <a16:creationId xmlns:a16="http://schemas.microsoft.com/office/drawing/2014/main" id="{00000000-0008-0000-0200-00006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2" name="Picture 206" descr="bullet">
          <a:extLst>
            <a:ext uri="{FF2B5EF4-FFF2-40B4-BE49-F238E27FC236}">
              <a16:creationId xmlns:a16="http://schemas.microsoft.com/office/drawing/2014/main" id="{00000000-0008-0000-0200-00006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3" name="Picture 207" descr="bullet">
          <a:extLst>
            <a:ext uri="{FF2B5EF4-FFF2-40B4-BE49-F238E27FC236}">
              <a16:creationId xmlns:a16="http://schemas.microsoft.com/office/drawing/2014/main" id="{00000000-0008-0000-0200-00006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4" name="Picture 208" descr="bullet">
          <a:extLst>
            <a:ext uri="{FF2B5EF4-FFF2-40B4-BE49-F238E27FC236}">
              <a16:creationId xmlns:a16="http://schemas.microsoft.com/office/drawing/2014/main" id="{00000000-0008-0000-0200-00006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5" name="Picture 209" descr="bullet">
          <a:extLst>
            <a:ext uri="{FF2B5EF4-FFF2-40B4-BE49-F238E27FC236}">
              <a16:creationId xmlns:a16="http://schemas.microsoft.com/office/drawing/2014/main" id="{00000000-0008-0000-0200-00006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6" name="Picture 210" descr="bullet">
          <a:extLst>
            <a:ext uri="{FF2B5EF4-FFF2-40B4-BE49-F238E27FC236}">
              <a16:creationId xmlns:a16="http://schemas.microsoft.com/office/drawing/2014/main" id="{00000000-0008-0000-0200-00007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7" name="Picture 211" descr="bullet">
          <a:extLst>
            <a:ext uri="{FF2B5EF4-FFF2-40B4-BE49-F238E27FC236}">
              <a16:creationId xmlns:a16="http://schemas.microsoft.com/office/drawing/2014/main" id="{00000000-0008-0000-0200-00007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8" name="Picture 212" descr="bullet">
          <a:extLst>
            <a:ext uri="{FF2B5EF4-FFF2-40B4-BE49-F238E27FC236}">
              <a16:creationId xmlns:a16="http://schemas.microsoft.com/office/drawing/2014/main" id="{00000000-0008-0000-0200-00007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39" name="Picture 213" descr="bullet">
          <a:extLst>
            <a:ext uri="{FF2B5EF4-FFF2-40B4-BE49-F238E27FC236}">
              <a16:creationId xmlns:a16="http://schemas.microsoft.com/office/drawing/2014/main" id="{00000000-0008-0000-0200-00007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0" name="Picture 214" descr="bullet">
          <a:extLst>
            <a:ext uri="{FF2B5EF4-FFF2-40B4-BE49-F238E27FC236}">
              <a16:creationId xmlns:a16="http://schemas.microsoft.com/office/drawing/2014/main" id="{00000000-0008-0000-0200-00007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1" name="Picture 215" descr="bullet">
          <a:extLst>
            <a:ext uri="{FF2B5EF4-FFF2-40B4-BE49-F238E27FC236}">
              <a16:creationId xmlns:a16="http://schemas.microsoft.com/office/drawing/2014/main" id="{00000000-0008-0000-0200-00007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2" name="Picture 216" descr="bullet">
          <a:extLst>
            <a:ext uri="{FF2B5EF4-FFF2-40B4-BE49-F238E27FC236}">
              <a16:creationId xmlns:a16="http://schemas.microsoft.com/office/drawing/2014/main" id="{00000000-0008-0000-0200-00007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3" name="Picture 217" descr="bullet">
          <a:extLst>
            <a:ext uri="{FF2B5EF4-FFF2-40B4-BE49-F238E27FC236}">
              <a16:creationId xmlns:a16="http://schemas.microsoft.com/office/drawing/2014/main" id="{00000000-0008-0000-0200-00007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4" name="Picture 218" descr="bullet">
          <a:extLst>
            <a:ext uri="{FF2B5EF4-FFF2-40B4-BE49-F238E27FC236}">
              <a16:creationId xmlns:a16="http://schemas.microsoft.com/office/drawing/2014/main" id="{00000000-0008-0000-0200-00007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5" name="Picture 219" descr="bullet">
          <a:extLst>
            <a:ext uri="{FF2B5EF4-FFF2-40B4-BE49-F238E27FC236}">
              <a16:creationId xmlns:a16="http://schemas.microsoft.com/office/drawing/2014/main" id="{00000000-0008-0000-0200-00007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6" name="Picture 220" descr="bullet">
          <a:extLst>
            <a:ext uri="{FF2B5EF4-FFF2-40B4-BE49-F238E27FC236}">
              <a16:creationId xmlns:a16="http://schemas.microsoft.com/office/drawing/2014/main" id="{00000000-0008-0000-0200-00007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7" name="Picture 221" descr="bullet">
          <a:extLst>
            <a:ext uri="{FF2B5EF4-FFF2-40B4-BE49-F238E27FC236}">
              <a16:creationId xmlns:a16="http://schemas.microsoft.com/office/drawing/2014/main" id="{00000000-0008-0000-0200-00007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8" name="Picture 222" descr="bullet">
          <a:extLst>
            <a:ext uri="{FF2B5EF4-FFF2-40B4-BE49-F238E27FC236}">
              <a16:creationId xmlns:a16="http://schemas.microsoft.com/office/drawing/2014/main" id="{00000000-0008-0000-0200-00007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49" name="Picture 223" descr="bullet">
          <a:extLst>
            <a:ext uri="{FF2B5EF4-FFF2-40B4-BE49-F238E27FC236}">
              <a16:creationId xmlns:a16="http://schemas.microsoft.com/office/drawing/2014/main" id="{00000000-0008-0000-0200-00007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50" name="Picture 224" descr="bullet">
          <a:extLst>
            <a:ext uri="{FF2B5EF4-FFF2-40B4-BE49-F238E27FC236}">
              <a16:creationId xmlns:a16="http://schemas.microsoft.com/office/drawing/2014/main" id="{00000000-0008-0000-0200-00007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51" name="Picture 225" descr="bullet">
          <a:extLst>
            <a:ext uri="{FF2B5EF4-FFF2-40B4-BE49-F238E27FC236}">
              <a16:creationId xmlns:a16="http://schemas.microsoft.com/office/drawing/2014/main" id="{00000000-0008-0000-0200-00007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52" name="Picture 226" descr="bullet">
          <a:extLst>
            <a:ext uri="{FF2B5EF4-FFF2-40B4-BE49-F238E27FC236}">
              <a16:creationId xmlns:a16="http://schemas.microsoft.com/office/drawing/2014/main" id="{00000000-0008-0000-0200-00008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53" name="Picture 227" descr="bullet">
          <a:extLst>
            <a:ext uri="{FF2B5EF4-FFF2-40B4-BE49-F238E27FC236}">
              <a16:creationId xmlns:a16="http://schemas.microsoft.com/office/drawing/2014/main" id="{00000000-0008-0000-0200-00008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54" name="Picture 228" descr="bullet">
          <a:extLst>
            <a:ext uri="{FF2B5EF4-FFF2-40B4-BE49-F238E27FC236}">
              <a16:creationId xmlns:a16="http://schemas.microsoft.com/office/drawing/2014/main" id="{00000000-0008-0000-0200-00008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55" name="Picture 229" descr="bullet">
          <a:extLst>
            <a:ext uri="{FF2B5EF4-FFF2-40B4-BE49-F238E27FC236}">
              <a16:creationId xmlns:a16="http://schemas.microsoft.com/office/drawing/2014/main" id="{00000000-0008-0000-0200-00008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56" name="Picture 230" descr="bullet">
          <a:extLst>
            <a:ext uri="{FF2B5EF4-FFF2-40B4-BE49-F238E27FC236}">
              <a16:creationId xmlns:a16="http://schemas.microsoft.com/office/drawing/2014/main" id="{00000000-0008-0000-0200-00008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20357" name="Picture 231" descr="bullet">
          <a:extLst>
            <a:ext uri="{FF2B5EF4-FFF2-40B4-BE49-F238E27FC236}">
              <a16:creationId xmlns:a16="http://schemas.microsoft.com/office/drawing/2014/main" id="{00000000-0008-0000-0200-00008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58" name="Picture 609" descr="x">
          <a:extLst>
            <a:ext uri="{FF2B5EF4-FFF2-40B4-BE49-F238E27FC236}">
              <a16:creationId xmlns:a16="http://schemas.microsoft.com/office/drawing/2014/main" id="{00000000-0008-0000-0200-00008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114300</xdr:colOff>
      <xdr:row>50</xdr:row>
      <xdr:rowOff>85725</xdr:rowOff>
    </xdr:to>
    <xdr:pic>
      <xdr:nvPicPr>
        <xdr:cNvPr id="20359" name="Picture 610" descr="x">
          <a:extLst>
            <a:ext uri="{FF2B5EF4-FFF2-40B4-BE49-F238E27FC236}">
              <a16:creationId xmlns:a16="http://schemas.microsoft.com/office/drawing/2014/main" id="{00000000-0008-0000-0200-00008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114300</xdr:colOff>
      <xdr:row>50</xdr:row>
      <xdr:rowOff>85725</xdr:rowOff>
    </xdr:to>
    <xdr:pic>
      <xdr:nvPicPr>
        <xdr:cNvPr id="20360" name="Picture 611" descr="x">
          <a:extLst>
            <a:ext uri="{FF2B5EF4-FFF2-40B4-BE49-F238E27FC236}">
              <a16:creationId xmlns:a16="http://schemas.microsoft.com/office/drawing/2014/main" id="{00000000-0008-0000-0200-00008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61" name="Picture 612" descr="x">
          <a:extLst>
            <a:ext uri="{FF2B5EF4-FFF2-40B4-BE49-F238E27FC236}">
              <a16:creationId xmlns:a16="http://schemas.microsoft.com/office/drawing/2014/main" id="{00000000-0008-0000-0200-00008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114300</xdr:colOff>
      <xdr:row>50</xdr:row>
      <xdr:rowOff>85725</xdr:rowOff>
    </xdr:to>
    <xdr:pic>
      <xdr:nvPicPr>
        <xdr:cNvPr id="20362" name="Picture 613" descr="x">
          <a:extLst>
            <a:ext uri="{FF2B5EF4-FFF2-40B4-BE49-F238E27FC236}">
              <a16:creationId xmlns:a16="http://schemas.microsoft.com/office/drawing/2014/main" id="{00000000-0008-0000-0200-00008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114300</xdr:colOff>
      <xdr:row>50</xdr:row>
      <xdr:rowOff>85725</xdr:rowOff>
    </xdr:to>
    <xdr:pic>
      <xdr:nvPicPr>
        <xdr:cNvPr id="20363" name="Picture 614" descr="x">
          <a:extLst>
            <a:ext uri="{FF2B5EF4-FFF2-40B4-BE49-F238E27FC236}">
              <a16:creationId xmlns:a16="http://schemas.microsoft.com/office/drawing/2014/main" id="{00000000-0008-0000-0200-00008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64" name="Picture 615" descr="x">
          <a:extLst>
            <a:ext uri="{FF2B5EF4-FFF2-40B4-BE49-F238E27FC236}">
              <a16:creationId xmlns:a16="http://schemas.microsoft.com/office/drawing/2014/main" id="{00000000-0008-0000-0200-00008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114300</xdr:colOff>
      <xdr:row>50</xdr:row>
      <xdr:rowOff>85725</xdr:rowOff>
    </xdr:to>
    <xdr:pic>
      <xdr:nvPicPr>
        <xdr:cNvPr id="20365" name="Picture 616" descr="x">
          <a:extLst>
            <a:ext uri="{FF2B5EF4-FFF2-40B4-BE49-F238E27FC236}">
              <a16:creationId xmlns:a16="http://schemas.microsoft.com/office/drawing/2014/main" id="{00000000-0008-0000-0200-00008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114300</xdr:colOff>
      <xdr:row>50</xdr:row>
      <xdr:rowOff>85725</xdr:rowOff>
    </xdr:to>
    <xdr:pic>
      <xdr:nvPicPr>
        <xdr:cNvPr id="20366" name="Picture 617" descr="x">
          <a:extLst>
            <a:ext uri="{FF2B5EF4-FFF2-40B4-BE49-F238E27FC236}">
              <a16:creationId xmlns:a16="http://schemas.microsoft.com/office/drawing/2014/main" id="{00000000-0008-0000-0200-00008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67" name="Picture 618" descr="x">
          <a:extLst>
            <a:ext uri="{FF2B5EF4-FFF2-40B4-BE49-F238E27FC236}">
              <a16:creationId xmlns:a16="http://schemas.microsoft.com/office/drawing/2014/main" id="{00000000-0008-0000-0200-00008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114300</xdr:colOff>
      <xdr:row>50</xdr:row>
      <xdr:rowOff>85725</xdr:rowOff>
    </xdr:to>
    <xdr:pic>
      <xdr:nvPicPr>
        <xdr:cNvPr id="20368" name="Picture 619" descr="x">
          <a:extLst>
            <a:ext uri="{FF2B5EF4-FFF2-40B4-BE49-F238E27FC236}">
              <a16:creationId xmlns:a16="http://schemas.microsoft.com/office/drawing/2014/main" id="{00000000-0008-0000-0200-00009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114300</xdr:colOff>
      <xdr:row>50</xdr:row>
      <xdr:rowOff>85725</xdr:rowOff>
    </xdr:to>
    <xdr:pic>
      <xdr:nvPicPr>
        <xdr:cNvPr id="20369" name="Picture 620" descr="x">
          <a:extLst>
            <a:ext uri="{FF2B5EF4-FFF2-40B4-BE49-F238E27FC236}">
              <a16:creationId xmlns:a16="http://schemas.microsoft.com/office/drawing/2014/main" id="{00000000-0008-0000-0200-00009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114300</xdr:colOff>
      <xdr:row>50</xdr:row>
      <xdr:rowOff>85725</xdr:rowOff>
    </xdr:to>
    <xdr:pic>
      <xdr:nvPicPr>
        <xdr:cNvPr id="20370" name="Picture 621" descr="x">
          <a:extLst>
            <a:ext uri="{FF2B5EF4-FFF2-40B4-BE49-F238E27FC236}">
              <a16:creationId xmlns:a16="http://schemas.microsoft.com/office/drawing/2014/main" id="{00000000-0008-0000-0200-00009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71" name="Picture 622" descr="x">
          <a:extLst>
            <a:ext uri="{FF2B5EF4-FFF2-40B4-BE49-F238E27FC236}">
              <a16:creationId xmlns:a16="http://schemas.microsoft.com/office/drawing/2014/main" id="{00000000-0008-0000-0200-00009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114300</xdr:colOff>
      <xdr:row>50</xdr:row>
      <xdr:rowOff>85725</xdr:rowOff>
    </xdr:to>
    <xdr:pic>
      <xdr:nvPicPr>
        <xdr:cNvPr id="20372" name="Picture 623" descr="x">
          <a:extLst>
            <a:ext uri="{FF2B5EF4-FFF2-40B4-BE49-F238E27FC236}">
              <a16:creationId xmlns:a16="http://schemas.microsoft.com/office/drawing/2014/main" id="{00000000-0008-0000-0200-00009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73" name="Picture 625" descr="x">
          <a:extLst>
            <a:ext uri="{FF2B5EF4-FFF2-40B4-BE49-F238E27FC236}">
              <a16:creationId xmlns:a16="http://schemas.microsoft.com/office/drawing/2014/main" id="{00000000-0008-0000-0200-00009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74" name="Picture 628" descr="x">
          <a:extLst>
            <a:ext uri="{FF2B5EF4-FFF2-40B4-BE49-F238E27FC236}">
              <a16:creationId xmlns:a16="http://schemas.microsoft.com/office/drawing/2014/main" id="{00000000-0008-0000-0200-00009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75" name="Picture 631" descr="x">
          <a:extLst>
            <a:ext uri="{FF2B5EF4-FFF2-40B4-BE49-F238E27FC236}">
              <a16:creationId xmlns:a16="http://schemas.microsoft.com/office/drawing/2014/main" id="{00000000-0008-0000-0200-00009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76" name="Picture 634" descr="x">
          <a:extLst>
            <a:ext uri="{FF2B5EF4-FFF2-40B4-BE49-F238E27FC236}">
              <a16:creationId xmlns:a16="http://schemas.microsoft.com/office/drawing/2014/main" id="{00000000-0008-0000-0200-00009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77" name="Picture 637" descr="x">
          <a:extLst>
            <a:ext uri="{FF2B5EF4-FFF2-40B4-BE49-F238E27FC236}">
              <a16:creationId xmlns:a16="http://schemas.microsoft.com/office/drawing/2014/main" id="{00000000-0008-0000-0200-00009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78" name="Picture 640" descr="x">
          <a:extLst>
            <a:ext uri="{FF2B5EF4-FFF2-40B4-BE49-F238E27FC236}">
              <a16:creationId xmlns:a16="http://schemas.microsoft.com/office/drawing/2014/main" id="{00000000-0008-0000-0200-00009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114300</xdr:colOff>
      <xdr:row>50</xdr:row>
      <xdr:rowOff>85725</xdr:rowOff>
    </xdr:to>
    <xdr:pic>
      <xdr:nvPicPr>
        <xdr:cNvPr id="20379" name="Picture 642" descr="x">
          <a:extLst>
            <a:ext uri="{FF2B5EF4-FFF2-40B4-BE49-F238E27FC236}">
              <a16:creationId xmlns:a16="http://schemas.microsoft.com/office/drawing/2014/main" id="{00000000-0008-0000-0200-00009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80962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20"/>
  <sheetViews>
    <sheetView tabSelected="1" zoomScale="145" zoomScaleNormal="145" zoomScaleSheetLayoutView="100" workbookViewId="0">
      <selection activeCell="P7" sqref="P7"/>
    </sheetView>
  </sheetViews>
  <sheetFormatPr defaultRowHeight="12.75"/>
  <cols>
    <col min="1" max="1" width="8.85546875" customWidth="1"/>
    <col min="2" max="2" width="11.28515625" customWidth="1"/>
    <col min="3" max="3" width="7.5703125" customWidth="1"/>
    <col min="4" max="4" width="6.140625" customWidth="1"/>
    <col min="5" max="5" width="6.42578125" customWidth="1"/>
    <col min="6" max="6" width="7" customWidth="1"/>
    <col min="7" max="7" width="7.7109375" customWidth="1"/>
    <col min="8" max="8" width="8.85546875" customWidth="1"/>
    <col min="9" max="9" width="8.42578125" customWidth="1"/>
    <col min="10" max="10" width="10.85546875" customWidth="1"/>
    <col min="11" max="11" width="6.140625" customWidth="1"/>
    <col min="12" max="12" width="6.85546875" customWidth="1"/>
    <col min="13" max="13" width="6.7109375" customWidth="1"/>
    <col min="14" max="14" width="7.28515625" customWidth="1"/>
  </cols>
  <sheetData>
    <row r="1" spans="1:15" ht="15">
      <c r="A1" s="145" t="s">
        <v>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</row>
    <row r="2" spans="1:15" ht="15" hidden="1">
      <c r="A2" s="151" t="str">
        <f>IF(AND(MIN(bpf)&lt;24,MIN(bpf)&gt;0),"TRUE","FALSE")</f>
        <v>FALSE</v>
      </c>
      <c r="B2" s="151"/>
      <c r="C2" s="17" t="str">
        <f>IF(MAX(bpf)&gt;180,"TRUE","FALSE")</f>
        <v>FALSE</v>
      </c>
      <c r="D2" s="1"/>
      <c r="E2" s="62" t="str">
        <f>IF(MAX(penet)&gt;5,"TRUE","FALSE")</f>
        <v>FALSE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9.25" customHeight="1">
      <c r="A3" s="146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"/>
    </row>
    <row r="4" spans="1:15" ht="18.75" customHeight="1">
      <c r="A4" s="148" t="s">
        <v>292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"/>
    </row>
    <row r="5" spans="1:15" ht="13.5" thickBot="1">
      <c r="A5" s="1"/>
      <c r="B5" s="4"/>
      <c r="C5" s="1"/>
      <c r="D5" s="1"/>
      <c r="E5" s="1"/>
      <c r="F5" s="1"/>
      <c r="H5" s="1"/>
      <c r="J5" s="1"/>
      <c r="K5" s="99" t="s">
        <v>354</v>
      </c>
      <c r="L5" s="99"/>
      <c r="M5" s="99"/>
      <c r="N5" s="99"/>
      <c r="O5" s="1"/>
    </row>
    <row r="6" spans="1:15">
      <c r="A6" s="100" t="s">
        <v>2</v>
      </c>
      <c r="B6" s="149"/>
      <c r="C6" s="149"/>
      <c r="D6" s="150"/>
      <c r="E6" s="100" t="s">
        <v>3</v>
      </c>
      <c r="F6" s="101"/>
      <c r="G6" s="101"/>
      <c r="H6" s="101"/>
      <c r="I6" s="102"/>
      <c r="J6" s="100" t="s">
        <v>14</v>
      </c>
      <c r="K6" s="101"/>
      <c r="L6" s="101"/>
      <c r="M6" s="101"/>
      <c r="N6" s="102"/>
      <c r="O6" s="1"/>
    </row>
    <row r="7" spans="1:15">
      <c r="A7" s="84" t="s">
        <v>322</v>
      </c>
      <c r="B7" s="119" t="s">
        <v>15</v>
      </c>
      <c r="C7" s="119"/>
      <c r="D7" s="120"/>
      <c r="E7" s="121" t="s">
        <v>331</v>
      </c>
      <c r="F7" s="122"/>
      <c r="G7" s="122"/>
      <c r="H7" s="119"/>
      <c r="I7" s="120"/>
      <c r="J7" s="95" t="s">
        <v>330</v>
      </c>
      <c r="K7" s="96"/>
      <c r="L7" s="315"/>
      <c r="M7" s="315"/>
      <c r="N7" s="316"/>
      <c r="O7" s="1"/>
    </row>
    <row r="8" spans="1:15">
      <c r="A8" s="107" t="s">
        <v>323</v>
      </c>
      <c r="B8" s="109"/>
      <c r="C8" s="109"/>
      <c r="D8" s="110"/>
      <c r="E8" s="121" t="s">
        <v>326</v>
      </c>
      <c r="F8" s="122"/>
      <c r="G8" s="122"/>
      <c r="H8" s="119" t="s">
        <v>310</v>
      </c>
      <c r="I8" s="120"/>
      <c r="J8" s="95" t="s">
        <v>333</v>
      </c>
      <c r="K8" s="96"/>
      <c r="L8" s="96"/>
      <c r="M8" s="119"/>
      <c r="N8" s="120"/>
      <c r="O8" s="1"/>
    </row>
    <row r="9" spans="1:15">
      <c r="A9" s="108"/>
      <c r="B9" s="111"/>
      <c r="C9" s="111"/>
      <c r="D9" s="112"/>
      <c r="E9" s="121" t="s">
        <v>327</v>
      </c>
      <c r="F9" s="159"/>
      <c r="G9" s="159"/>
      <c r="H9" s="119" t="s">
        <v>311</v>
      </c>
      <c r="I9" s="120"/>
      <c r="J9" s="82" t="s">
        <v>332</v>
      </c>
      <c r="K9" s="119" t="str">
        <f>IF(ISBLANK(L7),"SELECT A COUNTY",VLOOKUP(LEFT(L7,2),dropdownlistinfo!H5:J91,2))</f>
        <v>SELECT A COUNTY</v>
      </c>
      <c r="L9" s="119"/>
      <c r="M9" s="119"/>
      <c r="N9" s="120"/>
      <c r="O9" s="1"/>
    </row>
    <row r="10" spans="1:15">
      <c r="A10" s="107" t="s">
        <v>324</v>
      </c>
      <c r="B10" s="109"/>
      <c r="C10" s="109"/>
      <c r="D10" s="110"/>
      <c r="E10" s="121" t="s">
        <v>328</v>
      </c>
      <c r="F10" s="122"/>
      <c r="G10" s="122"/>
      <c r="H10" s="119"/>
      <c r="I10" s="120"/>
      <c r="J10" s="82" t="s">
        <v>334</v>
      </c>
      <c r="K10" s="160" t="str">
        <f>IF(ISBLANK(L7),"SELECT A DISTRICT",VLOOKUP(LEFT(L7,2),dropdownlistinfo!H5:J91,3))</f>
        <v>SELECT A DISTRICT</v>
      </c>
      <c r="L10" s="160"/>
      <c r="M10" s="160"/>
      <c r="N10" s="161"/>
      <c r="O10" s="1"/>
    </row>
    <row r="11" spans="1:15" ht="13.5" thickBot="1">
      <c r="A11" s="108"/>
      <c r="B11" s="111"/>
      <c r="C11" s="111"/>
      <c r="D11" s="112"/>
      <c r="E11" s="138" t="s">
        <v>329</v>
      </c>
      <c r="F11" s="139"/>
      <c r="G11" s="139"/>
      <c r="H11" s="103"/>
      <c r="I11" s="104"/>
      <c r="J11" s="131" t="s">
        <v>4</v>
      </c>
      <c r="K11" s="132"/>
      <c r="L11" s="132"/>
      <c r="M11" s="132"/>
      <c r="N11" s="133"/>
      <c r="O11" s="1"/>
    </row>
    <row r="12" spans="1:15" ht="14.25" customHeight="1">
      <c r="A12" s="107" t="s">
        <v>325</v>
      </c>
      <c r="B12" s="140"/>
      <c r="C12" s="80"/>
      <c r="D12" s="12" t="s">
        <v>49</v>
      </c>
      <c r="E12" s="153" t="str">
        <f>IF(MAX(bpf)&gt;180,"MAX BLOW/FT VALUE TO BE USED IN MPF12 IS 180. WHEN ENTRY EXCEEDS 180, 180 USED IN BEARING CALCULATIONS",IF(AND(MIN(last10)&lt;0.66666,MIN(last10)&gt;0),"MIN PEN/INCH TO BE USED IN MPF12 IS 0.066. WHEN ENTRY IS LESS THAN 0.066, 0.066 IS USED IN BEARING CALCS.",""))</f>
        <v/>
      </c>
      <c r="F12" s="154"/>
      <c r="G12" s="154"/>
      <c r="H12" s="154"/>
      <c r="I12" s="155"/>
      <c r="J12" s="16" t="s">
        <v>335</v>
      </c>
      <c r="K12" s="152" t="s">
        <v>339</v>
      </c>
      <c r="L12" s="152"/>
      <c r="M12" s="152"/>
      <c r="N12" s="15"/>
      <c r="O12" s="1"/>
    </row>
    <row r="13" spans="1:15" ht="18" customHeight="1" thickBot="1">
      <c r="A13" s="138" t="s">
        <v>337</v>
      </c>
      <c r="B13" s="139"/>
      <c r="C13" s="81"/>
      <c r="D13" s="67" t="s">
        <v>273</v>
      </c>
      <c r="E13" s="156"/>
      <c r="F13" s="157"/>
      <c r="G13" s="157"/>
      <c r="H13" s="157"/>
      <c r="I13" s="158"/>
      <c r="J13" s="13" t="s">
        <v>336</v>
      </c>
      <c r="K13" s="134" t="s">
        <v>339</v>
      </c>
      <c r="L13" s="134"/>
      <c r="M13" s="134"/>
      <c r="N13" s="14"/>
      <c r="O13" s="1"/>
    </row>
    <row r="14" spans="1:15" ht="13.5" thickBot="1">
      <c r="A14" s="83" t="s">
        <v>320</v>
      </c>
      <c r="B14" s="113"/>
      <c r="C14" s="113"/>
      <c r="D14" s="114"/>
      <c r="E14" s="115" t="s">
        <v>321</v>
      </c>
      <c r="F14" s="116"/>
      <c r="G14" s="117"/>
      <c r="H14" s="117"/>
      <c r="I14" s="118"/>
      <c r="J14" s="115" t="s">
        <v>291</v>
      </c>
      <c r="K14" s="116"/>
      <c r="L14" s="113"/>
      <c r="M14" s="113"/>
      <c r="N14" s="114"/>
      <c r="O14" s="1"/>
    </row>
    <row r="15" spans="1:15" ht="15.75" customHeight="1">
      <c r="A15" s="135" t="str">
        <f>IF(ISBLANK($C$13),IF(AND(ISBLANK($C$13),MAX(drop)&gt;0),"ENTER MAX RATED ENERGY",""),IF(MAX(energy)=0.85*$C$13,"ENERGY EXCEEDS 85% OF MAX RATED ENERGY, USING 85% IN BEARING CALCULATIONS",""))</f>
        <v/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  <c r="O15" s="1"/>
    </row>
    <row r="16" spans="1:15" ht="15.75" customHeight="1" thickBot="1">
      <c r="A16" s="193" t="str">
        <f>IF(error1="TRUE","MPF12 IS NOT VALID BELOW 24 BPF. BEARING VALUES SHOWN FOR INFORMATION ONLY. CONSULT 2452 E.3",IF(error3="TRUE","MPF12 IS NOT VALID ABOVE 0.5 IN/BLOW. BEARING VALUES SHOWN FOR INFORMATION ONLY. CONSULT 2452.E.3",""))</f>
        <v/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1"/>
    </row>
    <row r="17" spans="1:15" ht="12.75" customHeight="1">
      <c r="A17" s="129" t="s">
        <v>17</v>
      </c>
      <c r="B17" s="125" t="s">
        <v>21</v>
      </c>
      <c r="C17" s="125" t="s">
        <v>18</v>
      </c>
      <c r="D17" s="105" t="s">
        <v>293</v>
      </c>
      <c r="E17" s="106"/>
      <c r="F17" s="123" t="s">
        <v>19</v>
      </c>
      <c r="G17" s="127" t="s">
        <v>20</v>
      </c>
      <c r="H17" s="129" t="s">
        <v>17</v>
      </c>
      <c r="I17" s="125" t="s">
        <v>21</v>
      </c>
      <c r="J17" s="125" t="s">
        <v>18</v>
      </c>
      <c r="K17" s="105" t="s">
        <v>293</v>
      </c>
      <c r="L17" s="106"/>
      <c r="M17" s="123" t="s">
        <v>19</v>
      </c>
      <c r="N17" s="127" t="s">
        <v>20</v>
      </c>
      <c r="O17" s="1"/>
    </row>
    <row r="18" spans="1:15" ht="43.5" customHeight="1" thickBot="1">
      <c r="A18" s="210"/>
      <c r="B18" s="219"/>
      <c r="C18" s="219"/>
      <c r="D18" s="33" t="s">
        <v>308</v>
      </c>
      <c r="E18" s="34" t="s">
        <v>304</v>
      </c>
      <c r="F18" s="124"/>
      <c r="G18" s="128"/>
      <c r="H18" s="130"/>
      <c r="I18" s="126"/>
      <c r="J18" s="126"/>
      <c r="K18" s="44" t="s">
        <v>308</v>
      </c>
      <c r="L18" s="43" t="s">
        <v>304</v>
      </c>
      <c r="M18" s="124"/>
      <c r="N18" s="128"/>
      <c r="O18" s="1"/>
    </row>
    <row r="19" spans="1:15" ht="12" customHeight="1">
      <c r="A19" s="90"/>
      <c r="B19" s="72"/>
      <c r="C19" s="45" t="str">
        <f>IF(OR(B19="",$C$12="",$C$13=""),"",IF($C$12*B19&lt;0.85*$C$13,$C$12*B19,0.85*$C$13))</f>
        <v/>
      </c>
      <c r="D19" s="74"/>
      <c r="E19" s="75"/>
      <c r="F19" s="46" t="str">
        <f t="shared" ref="F19:F48" si="0">IF(D19="",IF(E19="","",E19/10),12/D19)</f>
        <v/>
      </c>
      <c r="G19" s="47" t="str">
        <f t="shared" ref="G19:G48" si="1">IF(OR(F19="",C19=""),"",20*SQRT(C19/1000)*LOG(10/MAX(F19,0.0666666)))</f>
        <v/>
      </c>
      <c r="H19" s="91"/>
      <c r="I19" s="78"/>
      <c r="J19" s="45" t="str">
        <f>IF(OR(I19="",$C$12="",$C$13=""),"",IF($C$12*I19&lt;0.85*$C$13,$C$12*I19,0.85*$C$13))</f>
        <v/>
      </c>
      <c r="K19" s="74"/>
      <c r="L19" s="75"/>
      <c r="M19" s="46" t="str">
        <f t="shared" ref="M19:M48" si="2">IF(K19="",IF(L19="","",L19/10),12/K19)</f>
        <v/>
      </c>
      <c r="N19" s="47" t="str">
        <f t="shared" ref="N19:N48" si="3">IF(OR(M19="",J19=""),"",20*SQRT(J19/1000)*LOG(10/MAX(M19,0.0666666)))</f>
        <v/>
      </c>
      <c r="O19" s="1"/>
    </row>
    <row r="20" spans="1:15" ht="12" customHeight="1">
      <c r="A20" s="86"/>
      <c r="B20" s="73"/>
      <c r="C20" s="48" t="str">
        <f t="shared" ref="C20:C48" si="4">IF(OR(B20="",$C$12="",$C$13=""),"",IF($C$12*B20&lt;0.85*$C$13,$C$12*B20,0.85*$C$13))</f>
        <v/>
      </c>
      <c r="D20" s="76"/>
      <c r="E20" s="77"/>
      <c r="F20" s="49" t="str">
        <f t="shared" si="0"/>
        <v/>
      </c>
      <c r="G20" s="50" t="str">
        <f t="shared" si="1"/>
        <v/>
      </c>
      <c r="H20" s="88"/>
      <c r="I20" s="73"/>
      <c r="J20" s="48" t="str">
        <f t="shared" ref="J20:J48" si="5">IF(OR(I20="",$C$12="",$C$13=""),"",IF($C$12*I20&lt;0.85*$C$13,$C$12*I20,0.85*$C$13))</f>
        <v/>
      </c>
      <c r="K20" s="76"/>
      <c r="L20" s="77"/>
      <c r="M20" s="49" t="str">
        <f t="shared" si="2"/>
        <v/>
      </c>
      <c r="N20" s="50" t="str">
        <f t="shared" si="3"/>
        <v/>
      </c>
      <c r="O20" s="1"/>
    </row>
    <row r="21" spans="1:15" ht="12" customHeight="1">
      <c r="A21" s="86"/>
      <c r="B21" s="73"/>
      <c r="C21" s="48" t="str">
        <f t="shared" si="4"/>
        <v/>
      </c>
      <c r="D21" s="76"/>
      <c r="E21" s="77"/>
      <c r="F21" s="49" t="str">
        <f t="shared" si="0"/>
        <v/>
      </c>
      <c r="G21" s="50" t="str">
        <f t="shared" si="1"/>
        <v/>
      </c>
      <c r="H21" s="88"/>
      <c r="I21" s="73"/>
      <c r="J21" s="48" t="str">
        <f t="shared" si="5"/>
        <v/>
      </c>
      <c r="K21" s="76"/>
      <c r="L21" s="77"/>
      <c r="M21" s="49" t="str">
        <f t="shared" si="2"/>
        <v/>
      </c>
      <c r="N21" s="50" t="str">
        <f t="shared" si="3"/>
        <v/>
      </c>
      <c r="O21" s="1"/>
    </row>
    <row r="22" spans="1:15" ht="12" customHeight="1">
      <c r="A22" s="86"/>
      <c r="B22" s="73"/>
      <c r="C22" s="48" t="str">
        <f t="shared" si="4"/>
        <v/>
      </c>
      <c r="D22" s="76"/>
      <c r="E22" s="77"/>
      <c r="F22" s="49" t="str">
        <f t="shared" si="0"/>
        <v/>
      </c>
      <c r="G22" s="50" t="str">
        <f t="shared" si="1"/>
        <v/>
      </c>
      <c r="H22" s="88"/>
      <c r="I22" s="73"/>
      <c r="J22" s="48" t="str">
        <f t="shared" si="5"/>
        <v/>
      </c>
      <c r="K22" s="76"/>
      <c r="L22" s="77"/>
      <c r="M22" s="49" t="str">
        <f t="shared" si="2"/>
        <v/>
      </c>
      <c r="N22" s="50" t="str">
        <f t="shared" si="3"/>
        <v/>
      </c>
      <c r="O22" s="1"/>
    </row>
    <row r="23" spans="1:15" ht="12" customHeight="1">
      <c r="A23" s="86"/>
      <c r="B23" s="73"/>
      <c r="C23" s="48" t="str">
        <f t="shared" si="4"/>
        <v/>
      </c>
      <c r="D23" s="76"/>
      <c r="E23" s="77"/>
      <c r="F23" s="49" t="str">
        <f t="shared" si="0"/>
        <v/>
      </c>
      <c r="G23" s="50" t="str">
        <f t="shared" si="1"/>
        <v/>
      </c>
      <c r="H23" s="88"/>
      <c r="I23" s="73"/>
      <c r="J23" s="48" t="str">
        <f t="shared" si="5"/>
        <v/>
      </c>
      <c r="K23" s="76"/>
      <c r="L23" s="77"/>
      <c r="M23" s="49" t="str">
        <f t="shared" si="2"/>
        <v/>
      </c>
      <c r="N23" s="50" t="str">
        <f t="shared" si="3"/>
        <v/>
      </c>
      <c r="O23" s="1"/>
    </row>
    <row r="24" spans="1:15" ht="12" customHeight="1">
      <c r="A24" s="87"/>
      <c r="B24" s="73"/>
      <c r="C24" s="48" t="str">
        <f t="shared" si="4"/>
        <v/>
      </c>
      <c r="D24" s="76"/>
      <c r="E24" s="77"/>
      <c r="F24" s="49" t="str">
        <f t="shared" si="0"/>
        <v/>
      </c>
      <c r="G24" s="50" t="str">
        <f t="shared" si="1"/>
        <v/>
      </c>
      <c r="H24" s="89"/>
      <c r="I24" s="73"/>
      <c r="J24" s="48" t="str">
        <f t="shared" si="5"/>
        <v/>
      </c>
      <c r="K24" s="76"/>
      <c r="L24" s="77"/>
      <c r="M24" s="49" t="str">
        <f t="shared" si="2"/>
        <v/>
      </c>
      <c r="N24" s="50" t="str">
        <f t="shared" si="3"/>
        <v/>
      </c>
      <c r="O24" s="1"/>
    </row>
    <row r="25" spans="1:15" ht="12" customHeight="1">
      <c r="A25" s="86"/>
      <c r="B25" s="73"/>
      <c r="C25" s="48" t="str">
        <f t="shared" si="4"/>
        <v/>
      </c>
      <c r="D25" s="76"/>
      <c r="E25" s="77"/>
      <c r="F25" s="49" t="str">
        <f t="shared" si="0"/>
        <v/>
      </c>
      <c r="G25" s="50" t="str">
        <f t="shared" si="1"/>
        <v/>
      </c>
      <c r="H25" s="88"/>
      <c r="I25" s="73"/>
      <c r="J25" s="48" t="str">
        <f t="shared" si="5"/>
        <v/>
      </c>
      <c r="K25" s="76"/>
      <c r="L25" s="77"/>
      <c r="M25" s="49" t="str">
        <f t="shared" si="2"/>
        <v/>
      </c>
      <c r="N25" s="50" t="str">
        <f t="shared" si="3"/>
        <v/>
      </c>
      <c r="O25" s="1"/>
    </row>
    <row r="26" spans="1:15" ht="12" customHeight="1">
      <c r="A26" s="86"/>
      <c r="B26" s="73"/>
      <c r="C26" s="48" t="str">
        <f t="shared" si="4"/>
        <v/>
      </c>
      <c r="D26" s="76"/>
      <c r="E26" s="77"/>
      <c r="F26" s="49" t="str">
        <f t="shared" si="0"/>
        <v/>
      </c>
      <c r="G26" s="50" t="str">
        <f t="shared" si="1"/>
        <v/>
      </c>
      <c r="H26" s="88"/>
      <c r="I26" s="73"/>
      <c r="J26" s="48" t="str">
        <f t="shared" si="5"/>
        <v/>
      </c>
      <c r="K26" s="76"/>
      <c r="L26" s="77"/>
      <c r="M26" s="49" t="str">
        <f t="shared" si="2"/>
        <v/>
      </c>
      <c r="N26" s="50" t="str">
        <f t="shared" si="3"/>
        <v/>
      </c>
      <c r="O26" s="1"/>
    </row>
    <row r="27" spans="1:15" ht="12" customHeight="1">
      <c r="A27" s="86"/>
      <c r="B27" s="73"/>
      <c r="C27" s="48" t="str">
        <f t="shared" si="4"/>
        <v/>
      </c>
      <c r="D27" s="76"/>
      <c r="E27" s="77"/>
      <c r="F27" s="49" t="str">
        <f t="shared" si="0"/>
        <v/>
      </c>
      <c r="G27" s="50" t="str">
        <f t="shared" si="1"/>
        <v/>
      </c>
      <c r="H27" s="88"/>
      <c r="I27" s="73"/>
      <c r="J27" s="48" t="str">
        <f t="shared" si="5"/>
        <v/>
      </c>
      <c r="K27" s="76"/>
      <c r="L27" s="77"/>
      <c r="M27" s="49" t="str">
        <f t="shared" si="2"/>
        <v/>
      </c>
      <c r="N27" s="50" t="str">
        <f t="shared" si="3"/>
        <v/>
      </c>
      <c r="O27" s="1"/>
    </row>
    <row r="28" spans="1:15" ht="12" customHeight="1">
      <c r="A28" s="86"/>
      <c r="B28" s="73"/>
      <c r="C28" s="48" t="str">
        <f t="shared" si="4"/>
        <v/>
      </c>
      <c r="D28" s="76"/>
      <c r="E28" s="77"/>
      <c r="F28" s="49" t="str">
        <f t="shared" si="0"/>
        <v/>
      </c>
      <c r="G28" s="50" t="str">
        <f t="shared" si="1"/>
        <v/>
      </c>
      <c r="H28" s="88"/>
      <c r="I28" s="73"/>
      <c r="J28" s="48" t="str">
        <f t="shared" si="5"/>
        <v/>
      </c>
      <c r="K28" s="76"/>
      <c r="L28" s="77"/>
      <c r="M28" s="49" t="str">
        <f t="shared" si="2"/>
        <v/>
      </c>
      <c r="N28" s="50" t="str">
        <f t="shared" si="3"/>
        <v/>
      </c>
      <c r="O28" s="1"/>
    </row>
    <row r="29" spans="1:15" ht="12" customHeight="1">
      <c r="A29" s="87"/>
      <c r="B29" s="73"/>
      <c r="C29" s="48" t="str">
        <f t="shared" si="4"/>
        <v/>
      </c>
      <c r="D29" s="76"/>
      <c r="E29" s="77"/>
      <c r="F29" s="49" t="str">
        <f t="shared" si="0"/>
        <v/>
      </c>
      <c r="G29" s="50" t="str">
        <f t="shared" si="1"/>
        <v/>
      </c>
      <c r="H29" s="89"/>
      <c r="I29" s="73"/>
      <c r="J29" s="48" t="str">
        <f t="shared" si="5"/>
        <v/>
      </c>
      <c r="K29" s="76"/>
      <c r="L29" s="77"/>
      <c r="M29" s="49" t="str">
        <f t="shared" si="2"/>
        <v/>
      </c>
      <c r="N29" s="50" t="str">
        <f t="shared" si="3"/>
        <v/>
      </c>
      <c r="O29" s="1"/>
    </row>
    <row r="30" spans="1:15" ht="12" customHeight="1">
      <c r="A30" s="86"/>
      <c r="B30" s="73"/>
      <c r="C30" s="48" t="str">
        <f t="shared" si="4"/>
        <v/>
      </c>
      <c r="D30" s="76"/>
      <c r="E30" s="77"/>
      <c r="F30" s="49" t="str">
        <f t="shared" si="0"/>
        <v/>
      </c>
      <c r="G30" s="50" t="str">
        <f t="shared" si="1"/>
        <v/>
      </c>
      <c r="H30" s="88"/>
      <c r="I30" s="73"/>
      <c r="J30" s="48" t="str">
        <f t="shared" si="5"/>
        <v/>
      </c>
      <c r="K30" s="76"/>
      <c r="L30" s="77"/>
      <c r="M30" s="49" t="str">
        <f t="shared" si="2"/>
        <v/>
      </c>
      <c r="N30" s="50" t="str">
        <f t="shared" si="3"/>
        <v/>
      </c>
      <c r="O30" s="1"/>
    </row>
    <row r="31" spans="1:15" ht="12" customHeight="1">
      <c r="A31" s="86"/>
      <c r="B31" s="73"/>
      <c r="C31" s="48" t="str">
        <f t="shared" si="4"/>
        <v/>
      </c>
      <c r="D31" s="76"/>
      <c r="E31" s="77"/>
      <c r="F31" s="49" t="str">
        <f t="shared" si="0"/>
        <v/>
      </c>
      <c r="G31" s="50" t="str">
        <f t="shared" si="1"/>
        <v/>
      </c>
      <c r="H31" s="88"/>
      <c r="I31" s="73"/>
      <c r="J31" s="48" t="str">
        <f t="shared" si="5"/>
        <v/>
      </c>
      <c r="K31" s="76"/>
      <c r="L31" s="77"/>
      <c r="M31" s="49" t="str">
        <f t="shared" si="2"/>
        <v/>
      </c>
      <c r="N31" s="50" t="str">
        <f t="shared" si="3"/>
        <v/>
      </c>
      <c r="O31" s="1"/>
    </row>
    <row r="32" spans="1:15" ht="12" customHeight="1">
      <c r="A32" s="86"/>
      <c r="B32" s="73"/>
      <c r="C32" s="48" t="str">
        <f t="shared" si="4"/>
        <v/>
      </c>
      <c r="D32" s="76"/>
      <c r="E32" s="77"/>
      <c r="F32" s="49" t="str">
        <f t="shared" si="0"/>
        <v/>
      </c>
      <c r="G32" s="50" t="str">
        <f t="shared" si="1"/>
        <v/>
      </c>
      <c r="H32" s="88"/>
      <c r="I32" s="73"/>
      <c r="J32" s="48" t="str">
        <f t="shared" si="5"/>
        <v/>
      </c>
      <c r="K32" s="76"/>
      <c r="L32" s="77"/>
      <c r="M32" s="49" t="str">
        <f t="shared" si="2"/>
        <v/>
      </c>
      <c r="N32" s="50" t="str">
        <f t="shared" si="3"/>
        <v/>
      </c>
      <c r="O32" s="1"/>
    </row>
    <row r="33" spans="1:15" ht="12" customHeight="1">
      <c r="A33" s="86"/>
      <c r="B33" s="73"/>
      <c r="C33" s="48" t="str">
        <f t="shared" si="4"/>
        <v/>
      </c>
      <c r="D33" s="76"/>
      <c r="E33" s="77"/>
      <c r="F33" s="49" t="str">
        <f t="shared" si="0"/>
        <v/>
      </c>
      <c r="G33" s="50" t="str">
        <f t="shared" si="1"/>
        <v/>
      </c>
      <c r="H33" s="88"/>
      <c r="I33" s="73"/>
      <c r="J33" s="48" t="str">
        <f t="shared" si="5"/>
        <v/>
      </c>
      <c r="K33" s="76"/>
      <c r="L33" s="77"/>
      <c r="M33" s="49" t="str">
        <f t="shared" si="2"/>
        <v/>
      </c>
      <c r="N33" s="50" t="str">
        <f t="shared" si="3"/>
        <v/>
      </c>
      <c r="O33" s="1"/>
    </row>
    <row r="34" spans="1:15" ht="12" customHeight="1">
      <c r="A34" s="87"/>
      <c r="B34" s="73"/>
      <c r="C34" s="48" t="str">
        <f t="shared" si="4"/>
        <v/>
      </c>
      <c r="D34" s="76"/>
      <c r="E34" s="77"/>
      <c r="F34" s="49" t="str">
        <f t="shared" si="0"/>
        <v/>
      </c>
      <c r="G34" s="50" t="str">
        <f t="shared" si="1"/>
        <v/>
      </c>
      <c r="H34" s="89"/>
      <c r="I34" s="73"/>
      <c r="J34" s="48" t="str">
        <f t="shared" si="5"/>
        <v/>
      </c>
      <c r="K34" s="76"/>
      <c r="L34" s="77"/>
      <c r="M34" s="49" t="str">
        <f t="shared" si="2"/>
        <v/>
      </c>
      <c r="N34" s="50" t="str">
        <f t="shared" si="3"/>
        <v/>
      </c>
      <c r="O34" s="1"/>
    </row>
    <row r="35" spans="1:15" ht="12" customHeight="1">
      <c r="A35" s="86"/>
      <c r="B35" s="73"/>
      <c r="C35" s="48" t="str">
        <f t="shared" si="4"/>
        <v/>
      </c>
      <c r="D35" s="76"/>
      <c r="E35" s="77"/>
      <c r="F35" s="49" t="str">
        <f t="shared" si="0"/>
        <v/>
      </c>
      <c r="G35" s="50" t="str">
        <f t="shared" si="1"/>
        <v/>
      </c>
      <c r="H35" s="88"/>
      <c r="I35" s="73"/>
      <c r="J35" s="48" t="str">
        <f t="shared" si="5"/>
        <v/>
      </c>
      <c r="K35" s="76"/>
      <c r="L35" s="77"/>
      <c r="M35" s="49" t="str">
        <f t="shared" si="2"/>
        <v/>
      </c>
      <c r="N35" s="50" t="str">
        <f t="shared" si="3"/>
        <v/>
      </c>
      <c r="O35" s="1"/>
    </row>
    <row r="36" spans="1:15" ht="12" customHeight="1">
      <c r="A36" s="86"/>
      <c r="B36" s="73"/>
      <c r="C36" s="48" t="str">
        <f t="shared" si="4"/>
        <v/>
      </c>
      <c r="D36" s="76"/>
      <c r="E36" s="77"/>
      <c r="F36" s="49" t="str">
        <f t="shared" si="0"/>
        <v/>
      </c>
      <c r="G36" s="50" t="str">
        <f t="shared" si="1"/>
        <v/>
      </c>
      <c r="H36" s="88"/>
      <c r="I36" s="73"/>
      <c r="J36" s="48" t="str">
        <f t="shared" si="5"/>
        <v/>
      </c>
      <c r="K36" s="76"/>
      <c r="L36" s="77"/>
      <c r="M36" s="49" t="str">
        <f t="shared" si="2"/>
        <v/>
      </c>
      <c r="N36" s="50" t="str">
        <f t="shared" si="3"/>
        <v/>
      </c>
      <c r="O36" s="1"/>
    </row>
    <row r="37" spans="1:15" ht="12" customHeight="1">
      <c r="A37" s="86"/>
      <c r="B37" s="73"/>
      <c r="C37" s="48" t="str">
        <f t="shared" si="4"/>
        <v/>
      </c>
      <c r="D37" s="76"/>
      <c r="E37" s="77"/>
      <c r="F37" s="49" t="str">
        <f t="shared" si="0"/>
        <v/>
      </c>
      <c r="G37" s="50" t="str">
        <f t="shared" si="1"/>
        <v/>
      </c>
      <c r="H37" s="88"/>
      <c r="I37" s="73"/>
      <c r="J37" s="48" t="str">
        <f t="shared" si="5"/>
        <v/>
      </c>
      <c r="K37" s="76"/>
      <c r="L37" s="77"/>
      <c r="M37" s="49" t="str">
        <f t="shared" si="2"/>
        <v/>
      </c>
      <c r="N37" s="50" t="str">
        <f t="shared" si="3"/>
        <v/>
      </c>
      <c r="O37" s="1"/>
    </row>
    <row r="38" spans="1:15" ht="12" customHeight="1">
      <c r="A38" s="86"/>
      <c r="B38" s="73"/>
      <c r="C38" s="48" t="str">
        <f t="shared" si="4"/>
        <v/>
      </c>
      <c r="D38" s="76"/>
      <c r="E38" s="77"/>
      <c r="F38" s="49" t="str">
        <f t="shared" si="0"/>
        <v/>
      </c>
      <c r="G38" s="50" t="str">
        <f t="shared" si="1"/>
        <v/>
      </c>
      <c r="H38" s="88"/>
      <c r="I38" s="73"/>
      <c r="J38" s="48" t="str">
        <f t="shared" si="5"/>
        <v/>
      </c>
      <c r="K38" s="76"/>
      <c r="L38" s="77"/>
      <c r="M38" s="49" t="str">
        <f t="shared" si="2"/>
        <v/>
      </c>
      <c r="N38" s="50" t="str">
        <f t="shared" si="3"/>
        <v/>
      </c>
      <c r="O38" s="1"/>
    </row>
    <row r="39" spans="1:15" ht="12" customHeight="1">
      <c r="A39" s="87"/>
      <c r="B39" s="73"/>
      <c r="C39" s="48" t="str">
        <f t="shared" si="4"/>
        <v/>
      </c>
      <c r="D39" s="76"/>
      <c r="E39" s="77"/>
      <c r="F39" s="49" t="str">
        <f t="shared" si="0"/>
        <v/>
      </c>
      <c r="G39" s="50" t="str">
        <f t="shared" si="1"/>
        <v/>
      </c>
      <c r="H39" s="89"/>
      <c r="I39" s="73"/>
      <c r="J39" s="48" t="str">
        <f t="shared" si="5"/>
        <v/>
      </c>
      <c r="K39" s="76"/>
      <c r="L39" s="77"/>
      <c r="M39" s="49" t="str">
        <f t="shared" si="2"/>
        <v/>
      </c>
      <c r="N39" s="50" t="str">
        <f t="shared" si="3"/>
        <v/>
      </c>
      <c r="O39" s="1"/>
    </row>
    <row r="40" spans="1:15" ht="12" customHeight="1">
      <c r="A40" s="86"/>
      <c r="B40" s="73"/>
      <c r="C40" s="48" t="str">
        <f t="shared" si="4"/>
        <v/>
      </c>
      <c r="D40" s="76"/>
      <c r="E40" s="77"/>
      <c r="F40" s="49" t="str">
        <f t="shared" si="0"/>
        <v/>
      </c>
      <c r="G40" s="50" t="str">
        <f t="shared" si="1"/>
        <v/>
      </c>
      <c r="H40" s="88"/>
      <c r="I40" s="73"/>
      <c r="J40" s="48" t="str">
        <f t="shared" si="5"/>
        <v/>
      </c>
      <c r="K40" s="76"/>
      <c r="L40" s="77"/>
      <c r="M40" s="49" t="str">
        <f t="shared" si="2"/>
        <v/>
      </c>
      <c r="N40" s="50" t="str">
        <f t="shared" si="3"/>
        <v/>
      </c>
      <c r="O40" s="1"/>
    </row>
    <row r="41" spans="1:15" ht="12" customHeight="1">
      <c r="A41" s="86"/>
      <c r="B41" s="73"/>
      <c r="C41" s="48" t="str">
        <f t="shared" si="4"/>
        <v/>
      </c>
      <c r="D41" s="76"/>
      <c r="E41" s="77"/>
      <c r="F41" s="49" t="str">
        <f t="shared" si="0"/>
        <v/>
      </c>
      <c r="G41" s="50" t="str">
        <f t="shared" si="1"/>
        <v/>
      </c>
      <c r="H41" s="88"/>
      <c r="I41" s="73"/>
      <c r="J41" s="48" t="str">
        <f t="shared" si="5"/>
        <v/>
      </c>
      <c r="K41" s="76"/>
      <c r="L41" s="77"/>
      <c r="M41" s="49" t="str">
        <f t="shared" si="2"/>
        <v/>
      </c>
      <c r="N41" s="50" t="str">
        <f t="shared" si="3"/>
        <v/>
      </c>
      <c r="O41" s="1"/>
    </row>
    <row r="42" spans="1:15" ht="12" customHeight="1">
      <c r="A42" s="86"/>
      <c r="B42" s="73"/>
      <c r="C42" s="48" t="str">
        <f t="shared" si="4"/>
        <v/>
      </c>
      <c r="D42" s="76"/>
      <c r="E42" s="77"/>
      <c r="F42" s="49" t="str">
        <f t="shared" si="0"/>
        <v/>
      </c>
      <c r="G42" s="50" t="str">
        <f t="shared" si="1"/>
        <v/>
      </c>
      <c r="H42" s="88"/>
      <c r="I42" s="73"/>
      <c r="J42" s="48" t="str">
        <f t="shared" si="5"/>
        <v/>
      </c>
      <c r="K42" s="76"/>
      <c r="L42" s="77"/>
      <c r="M42" s="49" t="str">
        <f t="shared" si="2"/>
        <v/>
      </c>
      <c r="N42" s="50" t="str">
        <f t="shared" si="3"/>
        <v/>
      </c>
      <c r="O42" s="1"/>
    </row>
    <row r="43" spans="1:15" ht="12" customHeight="1">
      <c r="A43" s="86"/>
      <c r="B43" s="73"/>
      <c r="C43" s="48" t="str">
        <f t="shared" si="4"/>
        <v/>
      </c>
      <c r="D43" s="76"/>
      <c r="E43" s="77"/>
      <c r="F43" s="49" t="str">
        <f t="shared" si="0"/>
        <v/>
      </c>
      <c r="G43" s="50" t="str">
        <f t="shared" si="1"/>
        <v/>
      </c>
      <c r="H43" s="88"/>
      <c r="I43" s="73"/>
      <c r="J43" s="48" t="str">
        <f t="shared" si="5"/>
        <v/>
      </c>
      <c r="K43" s="76"/>
      <c r="L43" s="77"/>
      <c r="M43" s="49" t="str">
        <f t="shared" si="2"/>
        <v/>
      </c>
      <c r="N43" s="50" t="str">
        <f t="shared" si="3"/>
        <v/>
      </c>
      <c r="O43" s="1"/>
    </row>
    <row r="44" spans="1:15" ht="12" customHeight="1">
      <c r="A44" s="87"/>
      <c r="B44" s="73"/>
      <c r="C44" s="48" t="str">
        <f t="shared" si="4"/>
        <v/>
      </c>
      <c r="D44" s="76"/>
      <c r="E44" s="77"/>
      <c r="F44" s="49" t="str">
        <f t="shared" si="0"/>
        <v/>
      </c>
      <c r="G44" s="50" t="str">
        <f t="shared" si="1"/>
        <v/>
      </c>
      <c r="H44" s="89"/>
      <c r="I44" s="73"/>
      <c r="J44" s="48" t="str">
        <f t="shared" si="5"/>
        <v/>
      </c>
      <c r="K44" s="76"/>
      <c r="L44" s="77"/>
      <c r="M44" s="49" t="str">
        <f t="shared" si="2"/>
        <v/>
      </c>
      <c r="N44" s="50" t="str">
        <f t="shared" si="3"/>
        <v/>
      </c>
      <c r="O44" s="1"/>
    </row>
    <row r="45" spans="1:15" ht="12" customHeight="1">
      <c r="A45" s="86"/>
      <c r="B45" s="73"/>
      <c r="C45" s="48" t="str">
        <f t="shared" si="4"/>
        <v/>
      </c>
      <c r="D45" s="76"/>
      <c r="E45" s="77"/>
      <c r="F45" s="49" t="str">
        <f t="shared" si="0"/>
        <v/>
      </c>
      <c r="G45" s="50" t="str">
        <f t="shared" si="1"/>
        <v/>
      </c>
      <c r="H45" s="88"/>
      <c r="I45" s="73"/>
      <c r="J45" s="48" t="str">
        <f t="shared" si="5"/>
        <v/>
      </c>
      <c r="K45" s="76"/>
      <c r="L45" s="77"/>
      <c r="M45" s="49" t="str">
        <f t="shared" si="2"/>
        <v/>
      </c>
      <c r="N45" s="50" t="str">
        <f t="shared" si="3"/>
        <v/>
      </c>
      <c r="O45" s="1"/>
    </row>
    <row r="46" spans="1:15" ht="12" customHeight="1">
      <c r="A46" s="86"/>
      <c r="B46" s="73"/>
      <c r="C46" s="48" t="str">
        <f t="shared" si="4"/>
        <v/>
      </c>
      <c r="D46" s="76"/>
      <c r="E46" s="77"/>
      <c r="F46" s="49" t="str">
        <f t="shared" si="0"/>
        <v/>
      </c>
      <c r="G46" s="50" t="str">
        <f t="shared" si="1"/>
        <v/>
      </c>
      <c r="H46" s="88"/>
      <c r="I46" s="73"/>
      <c r="J46" s="48" t="str">
        <f t="shared" si="5"/>
        <v/>
      </c>
      <c r="K46" s="76"/>
      <c r="L46" s="77"/>
      <c r="M46" s="49" t="str">
        <f t="shared" si="2"/>
        <v/>
      </c>
      <c r="N46" s="50" t="str">
        <f t="shared" si="3"/>
        <v/>
      </c>
      <c r="O46" s="1"/>
    </row>
    <row r="47" spans="1:15" ht="12" customHeight="1">
      <c r="A47" s="86"/>
      <c r="B47" s="73"/>
      <c r="C47" s="48" t="str">
        <f t="shared" si="4"/>
        <v/>
      </c>
      <c r="D47" s="76"/>
      <c r="E47" s="77"/>
      <c r="F47" s="49" t="str">
        <f t="shared" si="0"/>
        <v/>
      </c>
      <c r="G47" s="50" t="str">
        <f t="shared" si="1"/>
        <v/>
      </c>
      <c r="H47" s="88"/>
      <c r="I47" s="73"/>
      <c r="J47" s="48" t="str">
        <f t="shared" si="5"/>
        <v/>
      </c>
      <c r="K47" s="76"/>
      <c r="L47" s="77"/>
      <c r="M47" s="49" t="str">
        <f t="shared" si="2"/>
        <v/>
      </c>
      <c r="N47" s="50" t="str">
        <f t="shared" si="3"/>
        <v/>
      </c>
      <c r="O47" s="1"/>
    </row>
    <row r="48" spans="1:15" ht="12" customHeight="1">
      <c r="A48" s="86"/>
      <c r="B48" s="73"/>
      <c r="C48" s="48" t="str">
        <f t="shared" si="4"/>
        <v/>
      </c>
      <c r="D48" s="76"/>
      <c r="E48" s="76"/>
      <c r="F48" s="49" t="str">
        <f t="shared" si="0"/>
        <v/>
      </c>
      <c r="G48" s="50" t="str">
        <f t="shared" si="1"/>
        <v/>
      </c>
      <c r="H48" s="88"/>
      <c r="I48" s="73"/>
      <c r="J48" s="48" t="str">
        <f t="shared" si="5"/>
        <v/>
      </c>
      <c r="K48" s="76"/>
      <c r="L48" s="76"/>
      <c r="M48" s="49" t="str">
        <f t="shared" si="2"/>
        <v/>
      </c>
      <c r="N48" s="50" t="str">
        <f t="shared" si="3"/>
        <v/>
      </c>
      <c r="O48" s="1"/>
    </row>
    <row r="49" spans="1:15" ht="3" customHeight="1" thickBot="1">
      <c r="A49" s="1"/>
      <c r="B49" s="1"/>
      <c r="C49" s="1"/>
      <c r="D49" s="1"/>
      <c r="E49" s="1"/>
      <c r="F49" s="18" t="str">
        <f t="shared" ref="F49" si="6">IF(D49="","",12/D49)</f>
        <v/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2" customHeight="1">
      <c r="A50" s="220" t="s">
        <v>5</v>
      </c>
      <c r="B50" s="221"/>
      <c r="C50" s="162"/>
      <c r="D50" s="163"/>
      <c r="E50" s="216" t="s">
        <v>11</v>
      </c>
      <c r="F50" s="217"/>
      <c r="G50" s="217"/>
      <c r="H50" s="217"/>
      <c r="I50" s="217"/>
      <c r="J50" s="217"/>
      <c r="K50" s="217"/>
      <c r="L50" s="217"/>
      <c r="M50" s="217"/>
      <c r="N50" s="218"/>
      <c r="O50" s="1"/>
    </row>
    <row r="51" spans="1:15">
      <c r="A51" s="181" t="s">
        <v>6</v>
      </c>
      <c r="B51" s="182"/>
      <c r="C51" s="211"/>
      <c r="D51" s="212"/>
      <c r="E51" s="177" t="s">
        <v>316</v>
      </c>
      <c r="F51" s="178"/>
      <c r="G51" s="179"/>
      <c r="H51" s="79"/>
      <c r="I51" s="180"/>
      <c r="J51" s="109"/>
      <c r="K51" s="109"/>
      <c r="L51" s="109"/>
      <c r="M51" s="109"/>
      <c r="N51" s="110"/>
      <c r="O51" s="1"/>
    </row>
    <row r="52" spans="1:15" ht="13.5" customHeight="1">
      <c r="A52" s="181" t="s">
        <v>7</v>
      </c>
      <c r="B52" s="182"/>
      <c r="C52" s="196"/>
      <c r="D52" s="197"/>
      <c r="E52" s="175"/>
      <c r="F52" s="152"/>
      <c r="G52" s="152"/>
      <c r="H52" s="152"/>
      <c r="I52" s="152"/>
      <c r="J52" s="152"/>
      <c r="K52" s="152"/>
      <c r="L52" s="152"/>
      <c r="M52" s="152"/>
      <c r="N52" s="176"/>
      <c r="O52" s="1"/>
    </row>
    <row r="53" spans="1:15" ht="12.75" customHeight="1">
      <c r="A53" s="181" t="s">
        <v>8</v>
      </c>
      <c r="B53" s="182"/>
      <c r="C53" s="198"/>
      <c r="D53" s="120"/>
      <c r="E53" s="175"/>
      <c r="F53" s="152"/>
      <c r="G53" s="152"/>
      <c r="H53" s="152"/>
      <c r="I53" s="152"/>
      <c r="J53" s="152"/>
      <c r="K53" s="152"/>
      <c r="L53" s="152"/>
      <c r="M53" s="152"/>
      <c r="N53" s="176"/>
      <c r="O53" s="1"/>
    </row>
    <row r="54" spans="1:15" ht="12.75" customHeight="1" thickBot="1">
      <c r="A54" s="183" t="s">
        <v>9</v>
      </c>
      <c r="B54" s="184"/>
      <c r="C54" s="173"/>
      <c r="D54" s="104"/>
      <c r="E54" s="142"/>
      <c r="F54" s="134"/>
      <c r="G54" s="134"/>
      <c r="H54" s="134"/>
      <c r="I54" s="134"/>
      <c r="J54" s="134"/>
      <c r="K54" s="134"/>
      <c r="L54" s="134"/>
      <c r="M54" s="134"/>
      <c r="N54" s="143"/>
      <c r="O54" s="1"/>
    </row>
    <row r="55" spans="1:15" ht="12.75" customHeight="1">
      <c r="A55" s="199" t="s">
        <v>272</v>
      </c>
      <c r="B55" s="200"/>
      <c r="C55" s="203" t="s">
        <v>275</v>
      </c>
      <c r="D55" s="204"/>
      <c r="E55" s="213" t="s">
        <v>349</v>
      </c>
      <c r="F55" s="214"/>
      <c r="G55" s="215"/>
      <c r="H55" s="185" t="s">
        <v>276</v>
      </c>
      <c r="I55" s="186"/>
      <c r="J55" s="207" t="s">
        <v>350</v>
      </c>
      <c r="K55" s="208"/>
      <c r="L55" s="208"/>
      <c r="M55" s="208"/>
      <c r="N55" s="209"/>
      <c r="O55" s="1"/>
    </row>
    <row r="56" spans="1:15" ht="24.75" customHeight="1" thickBot="1">
      <c r="A56" s="201"/>
      <c r="B56" s="202"/>
      <c r="C56" s="205"/>
      <c r="D56" s="206"/>
      <c r="E56" s="85"/>
      <c r="F56" s="187" t="str">
        <f>IF(ISBLANK(E56),"",CONCATENATE("(115%) = ",ROUND(E56*1.15,0)))</f>
        <v/>
      </c>
      <c r="G56" s="188"/>
      <c r="H56" s="142"/>
      <c r="I56" s="143"/>
      <c r="J56" s="142"/>
      <c r="K56" s="134"/>
      <c r="L56" s="134"/>
      <c r="M56" s="134"/>
      <c r="N56" s="143"/>
      <c r="O56" s="1"/>
    </row>
    <row r="57" spans="1:15" ht="11.25" customHeight="1">
      <c r="A57" s="164" t="s">
        <v>10</v>
      </c>
      <c r="B57" s="165"/>
      <c r="C57" s="165"/>
      <c r="D57" s="166"/>
      <c r="E57" s="167" t="s">
        <v>42</v>
      </c>
      <c r="F57" s="168"/>
      <c r="G57" s="168"/>
      <c r="H57" s="168"/>
      <c r="I57" s="169"/>
      <c r="J57" s="170" t="s">
        <v>13</v>
      </c>
      <c r="K57" s="171"/>
      <c r="L57" s="171"/>
      <c r="M57" s="171"/>
      <c r="N57" s="172"/>
      <c r="O57" s="1"/>
    </row>
    <row r="58" spans="1:15" ht="21.75" customHeight="1" thickBot="1">
      <c r="A58" s="142"/>
      <c r="B58" s="134"/>
      <c r="C58" s="134"/>
      <c r="D58" s="143"/>
      <c r="E58" s="142"/>
      <c r="F58" s="134"/>
      <c r="G58" s="134"/>
      <c r="H58" s="134"/>
      <c r="I58" s="143"/>
      <c r="J58" s="142"/>
      <c r="K58" s="134"/>
      <c r="L58" s="134"/>
      <c r="M58" s="134"/>
      <c r="N58" s="143"/>
      <c r="O58" s="1"/>
    </row>
    <row r="59" spans="1:15" ht="1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9"/>
    </row>
    <row r="60" spans="1:15" ht="15">
      <c r="A60" s="174" t="s">
        <v>29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9"/>
    </row>
    <row r="61" spans="1:15" ht="15.75">
      <c r="A61" s="144" t="s">
        <v>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9"/>
    </row>
    <row r="62" spans="1:15">
      <c r="A62" s="68" t="s">
        <v>30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5">
      <c r="A63" s="97" t="s">
        <v>307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5">
      <c r="A64" s="69" t="s">
        <v>36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>
      <c r="A65" s="98" t="s">
        <v>37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>
      <c r="A66" s="98" t="s">
        <v>38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>
      <c r="A67" s="97" t="s">
        <v>317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>
      <c r="A69" s="141" t="s">
        <v>31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</row>
    <row r="70" spans="1:14">
      <c r="A70" s="97" t="s">
        <v>338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>
      <c r="A71" s="97" t="s">
        <v>318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1:14">
      <c r="A72" s="98" t="s">
        <v>41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>
      <c r="A73" s="97" t="s">
        <v>319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</row>
    <row r="76" spans="1:14">
      <c r="A76" s="191" t="s">
        <v>32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</row>
    <row r="77" spans="1:14">
      <c r="A77" s="192" t="s">
        <v>33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</row>
    <row r="78" spans="1:14" s="92" customForma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s="92" customForma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s="92" customForma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92" customForma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92" customForma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92" customForma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92" customForma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92" customForma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s="92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s="92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s="92" customForma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s="92" customForma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s="92" customForma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s="92" customForma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s="92" customForma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s="92" customForma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s="92" customForma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s="92" customForma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s="92" customForma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s="92" customForma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s="92" customForma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s="92" customForma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s="92" customForma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s="92" customForma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s="92" customForma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s="92" customForma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s="92" customForma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s="92" customForma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s="92" customForma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s="92" customForma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s="92" customForma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s="92" customForma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s="92" customForma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s="92" customForma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s="92" customForma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>
      <c r="A113" s="190" t="s">
        <v>34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</row>
    <row r="114" spans="1:14">
      <c r="A114" s="189" t="s">
        <v>44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</row>
    <row r="115" spans="1:14">
      <c r="A115" s="97" t="s">
        <v>351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>
      <c r="A116" s="189" t="s">
        <v>43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</row>
    <row r="117" spans="1:14">
      <c r="A117" s="71" t="s">
        <v>46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</row>
    <row r="118" spans="1:14">
      <c r="A118" s="189" t="s">
        <v>352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</row>
    <row r="119" spans="1:14">
      <c r="A119" s="97" t="s">
        <v>48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1:14">
      <c r="A120" s="97" t="s">
        <v>353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</sheetData>
  <sheetProtection algorithmName="SHA-512" hashValue="vveoXZsbPh6rOnZyvYLQfAMGG+zgzRDLd2mVrGPR9zV83BQPLDDzTS8vyMW7O0cIlWUhKr94YK2hUWDux+WM7g==" saltValue="J5rAzV6YEE3azkD8NZ8p3g==" spinCount="100000" sheet="1" objects="1" scenarios="1"/>
  <mergeCells count="103">
    <mergeCell ref="A116:N116"/>
    <mergeCell ref="A118:N118"/>
    <mergeCell ref="A119:N119"/>
    <mergeCell ref="A76:N76"/>
    <mergeCell ref="A77:N77"/>
    <mergeCell ref="A113:N113"/>
    <mergeCell ref="A114:N114"/>
    <mergeCell ref="A115:N115"/>
    <mergeCell ref="A16:N16"/>
    <mergeCell ref="C52:D52"/>
    <mergeCell ref="C53:D53"/>
    <mergeCell ref="A55:B56"/>
    <mergeCell ref="C55:D56"/>
    <mergeCell ref="J55:N55"/>
    <mergeCell ref="J56:N56"/>
    <mergeCell ref="A17:A18"/>
    <mergeCell ref="C51:D51"/>
    <mergeCell ref="N17:N18"/>
    <mergeCell ref="E55:G55"/>
    <mergeCell ref="D17:E17"/>
    <mergeCell ref="E50:N50"/>
    <mergeCell ref="B17:B18"/>
    <mergeCell ref="C17:C18"/>
    <mergeCell ref="A50:B50"/>
    <mergeCell ref="E51:G51"/>
    <mergeCell ref="I51:N51"/>
    <mergeCell ref="A51:B51"/>
    <mergeCell ref="A52:B52"/>
    <mergeCell ref="A53:B53"/>
    <mergeCell ref="A54:B54"/>
    <mergeCell ref="H55:I55"/>
    <mergeCell ref="H56:I56"/>
    <mergeCell ref="F56:G56"/>
    <mergeCell ref="A57:D57"/>
    <mergeCell ref="E57:I57"/>
    <mergeCell ref="J57:N57"/>
    <mergeCell ref="C54:D54"/>
    <mergeCell ref="A59:N59"/>
    <mergeCell ref="E52:N54"/>
    <mergeCell ref="A70:N70"/>
    <mergeCell ref="A71:N71"/>
    <mergeCell ref="A60:N60"/>
    <mergeCell ref="A58:D58"/>
    <mergeCell ref="E58:I58"/>
    <mergeCell ref="A72:N72"/>
    <mergeCell ref="A67:N67"/>
    <mergeCell ref="A69:N69"/>
    <mergeCell ref="A66:N66"/>
    <mergeCell ref="J58:N58"/>
    <mergeCell ref="A61:N61"/>
    <mergeCell ref="A1:N1"/>
    <mergeCell ref="A3:N3"/>
    <mergeCell ref="A4:N4"/>
    <mergeCell ref="A6:D6"/>
    <mergeCell ref="A2:B2"/>
    <mergeCell ref="E7:G7"/>
    <mergeCell ref="H7:I7"/>
    <mergeCell ref="J7:K7"/>
    <mergeCell ref="K12:M12"/>
    <mergeCell ref="E12:I13"/>
    <mergeCell ref="B7:D7"/>
    <mergeCell ref="L7:N7"/>
    <mergeCell ref="H10:I10"/>
    <mergeCell ref="H9:I9"/>
    <mergeCell ref="E9:G9"/>
    <mergeCell ref="K9:N9"/>
    <mergeCell ref="K10:N10"/>
    <mergeCell ref="C50:D50"/>
    <mergeCell ref="G17:G18"/>
    <mergeCell ref="H17:H18"/>
    <mergeCell ref="I17:I18"/>
    <mergeCell ref="J11:N11"/>
    <mergeCell ref="J14:K14"/>
    <mergeCell ref="L14:N14"/>
    <mergeCell ref="K13:M13"/>
    <mergeCell ref="A15:N15"/>
    <mergeCell ref="E11:G11"/>
    <mergeCell ref="A12:B12"/>
    <mergeCell ref="A13:B13"/>
    <mergeCell ref="J8:L8"/>
    <mergeCell ref="A73:N73"/>
    <mergeCell ref="A120:N120"/>
    <mergeCell ref="K5:N5"/>
    <mergeCell ref="J6:N6"/>
    <mergeCell ref="E6:I6"/>
    <mergeCell ref="H11:I11"/>
    <mergeCell ref="A63:N63"/>
    <mergeCell ref="A65:N65"/>
    <mergeCell ref="K17:L17"/>
    <mergeCell ref="A8:A9"/>
    <mergeCell ref="A10:A11"/>
    <mergeCell ref="B8:D9"/>
    <mergeCell ref="B10:D11"/>
    <mergeCell ref="B14:D14"/>
    <mergeCell ref="E14:F14"/>
    <mergeCell ref="G14:I14"/>
    <mergeCell ref="M8:N8"/>
    <mergeCell ref="H8:I8"/>
    <mergeCell ref="E8:G8"/>
    <mergeCell ref="E10:G10"/>
    <mergeCell ref="F17:F18"/>
    <mergeCell ref="J17:J18"/>
    <mergeCell ref="M17:M18"/>
  </mergeCells>
  <phoneticPr fontId="0" type="noConversion"/>
  <conditionalFormatting sqref="C19:C48">
    <cfRule type="cellIs" dxfId="11" priority="16" stopIfTrue="1" operator="equal">
      <formula>0.85*$C$13</formula>
    </cfRule>
  </conditionalFormatting>
  <conditionalFormatting sqref="A16">
    <cfRule type="notContainsBlanks" dxfId="10" priority="19" stopIfTrue="1">
      <formula>LEN(TRIM(A16))&gt;0</formula>
    </cfRule>
  </conditionalFormatting>
  <conditionalFormatting sqref="A15:N15">
    <cfRule type="containsText" dxfId="9" priority="11" stopIfTrue="1" operator="containsText" text="*">
      <formula>NOT(ISERROR(SEARCH("*",A15)))</formula>
    </cfRule>
  </conditionalFormatting>
  <conditionalFormatting sqref="E12:I13">
    <cfRule type="containsText" dxfId="8" priority="10" stopIfTrue="1" operator="containsText" text="*">
      <formula>NOT(ISERROR(SEARCH("*",E12)))</formula>
    </cfRule>
  </conditionalFormatting>
  <conditionalFormatting sqref="D19:D48">
    <cfRule type="cellIs" dxfId="7" priority="17" stopIfTrue="1" operator="greaterThan">
      <formula>180</formula>
    </cfRule>
    <cfRule type="cellIs" dxfId="6" priority="18" stopIfTrue="1" operator="between">
      <formula>1</formula>
      <formula>23</formula>
    </cfRule>
  </conditionalFormatting>
  <conditionalFormatting sqref="F19:F48">
    <cfRule type="cellIs" dxfId="5" priority="9" operator="lessThan">
      <formula>0.06666</formula>
    </cfRule>
  </conditionalFormatting>
  <conditionalFormatting sqref="K19:K48">
    <cfRule type="cellIs" dxfId="4" priority="6" stopIfTrue="1" operator="greaterThan">
      <formula>180</formula>
    </cfRule>
    <cfRule type="cellIs" dxfId="3" priority="7" stopIfTrue="1" operator="between">
      <formula>1</formula>
      <formula>23</formula>
    </cfRule>
  </conditionalFormatting>
  <conditionalFormatting sqref="M19:M48">
    <cfRule type="cellIs" dxfId="2" priority="5" operator="lessThan">
      <formula>0.06666</formula>
    </cfRule>
  </conditionalFormatting>
  <conditionalFormatting sqref="E19:E48 L19:L48">
    <cfRule type="cellIs" dxfId="1" priority="4" operator="greaterThan">
      <formula>5</formula>
    </cfRule>
  </conditionalFormatting>
  <conditionalFormatting sqref="J19:J48">
    <cfRule type="cellIs" dxfId="0" priority="1" stopIfTrue="1" operator="equal">
      <formula>0.85*$C$13</formula>
    </cfRule>
  </conditionalFormatting>
  <dataValidations count="7">
    <dataValidation type="list" allowBlank="1" showInputMessage="1" showErrorMessage="1" sqref="K10" xr:uid="{00000000-0002-0000-0000-000000000000}">
      <formula1>DIS</formula1>
    </dataValidation>
    <dataValidation type="list" allowBlank="1" showInputMessage="1" showErrorMessage="1" sqref="H8" xr:uid="{00000000-0002-0000-0000-000001000000}">
      <formula1>TPT</formula1>
    </dataValidation>
    <dataValidation type="list" allowBlank="1" showInputMessage="1" showErrorMessage="1" sqref="B7:D7" xr:uid="{00000000-0002-0000-0000-000002000000}">
      <formula1>PHD</formula1>
    </dataValidation>
    <dataValidation type="list" allowBlank="1" showInputMessage="1" showErrorMessage="1" sqref="K13" xr:uid="{00000000-0002-0000-0000-000003000000}">
      <formula1>PIER1</formula1>
    </dataValidation>
    <dataValidation type="list" allowBlank="1" showInputMessage="1" showErrorMessage="1" sqref="K12" xr:uid="{00000000-0002-0000-0000-000004000000}">
      <formula1>ABUT</formula1>
    </dataValidation>
    <dataValidation type="list" allowBlank="1" showInputMessage="1" showErrorMessage="1" sqref="H9:I9" xr:uid="{00000000-0002-0000-0000-000005000000}">
      <formula1>SIZE</formula1>
    </dataValidation>
    <dataValidation type="list" allowBlank="1" showInputMessage="1" showErrorMessage="1" sqref="K9:N9" xr:uid="{00000000-0002-0000-0000-000006000000}">
      <formula1>cou</formula1>
    </dataValidation>
  </dataValidations>
  <printOptions horizontalCentered="1"/>
  <pageMargins left="0.25" right="0.25" top="0.25" bottom="0.25" header="0" footer="0"/>
  <pageSetup scale="94" fitToHeight="0" orientation="portrait" blackAndWhite="1" r:id="rId1"/>
  <headerFooter alignWithMargins="0">
    <oddHeader>&amp;L&amp;6MnDOT TP-02264-07 (3/13)</oddHeader>
  </headerFooter>
  <rowBreaks count="1" manualBreakCount="1">
    <brk id="5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O128"/>
  <sheetViews>
    <sheetView view="pageBreakPreview" zoomScaleNormal="115" zoomScaleSheetLayoutView="100" workbookViewId="0">
      <selection activeCell="F41" sqref="F41"/>
    </sheetView>
  </sheetViews>
  <sheetFormatPr defaultRowHeight="12.75"/>
  <cols>
    <col min="1" max="1" width="8.5703125" customWidth="1"/>
    <col min="2" max="2" width="7.7109375" customWidth="1"/>
    <col min="3" max="3" width="8.7109375" customWidth="1"/>
    <col min="4" max="4" width="6" customWidth="1"/>
    <col min="5" max="5" width="6.28515625" customWidth="1"/>
    <col min="6" max="6" width="6.7109375" customWidth="1"/>
    <col min="7" max="7" width="7.7109375" customWidth="1"/>
    <col min="8" max="8" width="8.5703125" customWidth="1"/>
    <col min="9" max="9" width="7.7109375" customWidth="1"/>
    <col min="10" max="10" width="8.7109375" customWidth="1"/>
    <col min="11" max="11" width="6.140625" customWidth="1"/>
    <col min="12" max="12" width="6.42578125" customWidth="1"/>
    <col min="13" max="13" width="6.7109375" customWidth="1"/>
    <col min="14" max="14" width="7.7109375" customWidth="1"/>
  </cols>
  <sheetData>
    <row r="1" spans="1:15" ht="13.5" customHeight="1">
      <c r="A1" s="145" t="s">
        <v>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</row>
    <row r="2" spans="1:15" ht="8.25" customHeight="1">
      <c r="A2" s="237"/>
      <c r="B2" s="2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238" t="s">
        <v>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"/>
    </row>
    <row r="4" spans="1:15" ht="13.5" customHeight="1">
      <c r="A4" s="240" t="s">
        <v>292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1"/>
    </row>
    <row r="5" spans="1:15" ht="13.5" customHeight="1" thickBot="1">
      <c r="A5" s="1"/>
      <c r="B5" s="4"/>
      <c r="C5" s="1"/>
      <c r="D5" s="1"/>
      <c r="E5" s="1"/>
      <c r="F5" s="1"/>
      <c r="H5" s="1"/>
      <c r="J5" s="1"/>
      <c r="K5" s="99" t="s">
        <v>1</v>
      </c>
      <c r="L5" s="99"/>
      <c r="M5" s="99"/>
      <c r="N5" s="99"/>
      <c r="O5" s="1"/>
    </row>
    <row r="6" spans="1:15" ht="13.5" customHeight="1">
      <c r="A6" s="253" t="s">
        <v>2</v>
      </c>
      <c r="B6" s="254"/>
      <c r="C6" s="254"/>
      <c r="D6" s="255"/>
      <c r="E6" s="100" t="s">
        <v>3</v>
      </c>
      <c r="F6" s="101"/>
      <c r="G6" s="101"/>
      <c r="H6" s="101"/>
      <c r="I6" s="102"/>
      <c r="J6" s="100" t="s">
        <v>14</v>
      </c>
      <c r="K6" s="101"/>
      <c r="L6" s="101"/>
      <c r="M6" s="101"/>
      <c r="N6" s="102"/>
      <c r="O6" s="1"/>
    </row>
    <row r="7" spans="1:15" ht="13.5" customHeight="1">
      <c r="A7" s="256"/>
      <c r="B7" s="257"/>
      <c r="C7" s="257"/>
      <c r="D7" s="258"/>
      <c r="E7" s="2" t="s">
        <v>279</v>
      </c>
      <c r="F7" s="3"/>
      <c r="G7" s="3"/>
      <c r="H7" s="3"/>
      <c r="I7" s="61"/>
      <c r="J7" s="245" t="s">
        <v>25</v>
      </c>
      <c r="K7" s="246"/>
      <c r="L7" s="246"/>
      <c r="M7" s="246"/>
      <c r="N7" s="247"/>
      <c r="O7" s="1"/>
    </row>
    <row r="8" spans="1:15" ht="13.5" customHeight="1">
      <c r="A8" s="35" t="s">
        <v>278</v>
      </c>
      <c r="B8" s="248" t="s">
        <v>15</v>
      </c>
      <c r="C8" s="248"/>
      <c r="D8" s="249"/>
      <c r="E8" s="250" t="s">
        <v>280</v>
      </c>
      <c r="F8" s="243"/>
      <c r="G8" s="243"/>
      <c r="H8" s="243"/>
      <c r="I8" s="244"/>
      <c r="J8" s="95" t="s">
        <v>26</v>
      </c>
      <c r="K8" s="96"/>
      <c r="L8" s="96"/>
      <c r="M8" s="96"/>
      <c r="N8" s="241"/>
      <c r="O8" s="1"/>
    </row>
    <row r="9" spans="1:15" ht="13.5" customHeight="1">
      <c r="A9" s="36" t="s">
        <v>278</v>
      </c>
      <c r="B9" s="251" t="s">
        <v>16</v>
      </c>
      <c r="C9" s="251"/>
      <c r="D9" s="252"/>
      <c r="E9" s="245" t="s">
        <v>22</v>
      </c>
      <c r="F9" s="246"/>
      <c r="G9" s="246"/>
      <c r="H9" s="246"/>
      <c r="I9" s="247"/>
      <c r="J9" s="95" t="s">
        <v>27</v>
      </c>
      <c r="K9" s="96"/>
      <c r="L9" s="96"/>
      <c r="M9" s="96" t="s">
        <v>281</v>
      </c>
      <c r="N9" s="241"/>
      <c r="O9" s="1"/>
    </row>
    <row r="10" spans="1:15" ht="13.5" customHeight="1">
      <c r="A10" s="242" t="s">
        <v>282</v>
      </c>
      <c r="B10" s="243"/>
      <c r="C10" s="243"/>
      <c r="D10" s="244"/>
      <c r="E10" s="95" t="s">
        <v>23</v>
      </c>
      <c r="F10" s="96"/>
      <c r="G10" s="96"/>
      <c r="H10" s="96"/>
      <c r="I10" s="241"/>
      <c r="J10" s="37"/>
      <c r="K10" s="38"/>
      <c r="L10" s="38"/>
      <c r="M10" s="38"/>
      <c r="N10" s="39"/>
      <c r="O10" s="1"/>
    </row>
    <row r="11" spans="1:15" ht="13.5" customHeight="1">
      <c r="A11" s="40"/>
      <c r="B11" s="41"/>
      <c r="C11" s="41"/>
      <c r="D11" s="42"/>
      <c r="E11" s="95" t="s">
        <v>283</v>
      </c>
      <c r="F11" s="96"/>
      <c r="G11" s="96"/>
      <c r="H11" s="96"/>
      <c r="I11" s="241"/>
      <c r="J11" s="131" t="s">
        <v>4</v>
      </c>
      <c r="K11" s="132"/>
      <c r="L11" s="132"/>
      <c r="M11" s="132"/>
      <c r="N11" s="133"/>
      <c r="O11" s="1"/>
    </row>
    <row r="12" spans="1:15" ht="14.25" customHeight="1">
      <c r="A12" s="242" t="s">
        <v>284</v>
      </c>
      <c r="B12" s="243"/>
      <c r="C12" s="243"/>
      <c r="D12" s="244"/>
      <c r="E12" s="95" t="s">
        <v>285</v>
      </c>
      <c r="F12" s="96"/>
      <c r="G12" s="96"/>
      <c r="H12" s="96"/>
      <c r="I12" s="241"/>
      <c r="J12" s="259" t="s">
        <v>286</v>
      </c>
      <c r="K12" s="260"/>
      <c r="L12" s="260"/>
      <c r="M12" s="260"/>
      <c r="N12" s="261"/>
      <c r="O12" s="1"/>
    </row>
    <row r="13" spans="1:15" ht="18" customHeight="1" thickBot="1">
      <c r="A13" s="225" t="s">
        <v>287</v>
      </c>
      <c r="B13" s="226"/>
      <c r="C13" s="226"/>
      <c r="D13" s="227"/>
      <c r="E13" s="228" t="s">
        <v>24</v>
      </c>
      <c r="F13" s="229"/>
      <c r="G13" s="229"/>
      <c r="H13" s="229"/>
      <c r="I13" s="230"/>
      <c r="J13" s="231" t="s">
        <v>288</v>
      </c>
      <c r="K13" s="226"/>
      <c r="L13" s="226"/>
      <c r="M13" s="226"/>
      <c r="N13" s="227"/>
      <c r="O13" s="1"/>
    </row>
    <row r="14" spans="1:15" ht="13.5" thickBot="1">
      <c r="A14" s="232" t="s">
        <v>289</v>
      </c>
      <c r="B14" s="233"/>
      <c r="C14" s="233"/>
      <c r="D14" s="234"/>
      <c r="E14" s="235" t="s">
        <v>290</v>
      </c>
      <c r="F14" s="233"/>
      <c r="G14" s="233"/>
      <c r="H14" s="233"/>
      <c r="I14" s="234"/>
      <c r="J14" s="235" t="s">
        <v>291</v>
      </c>
      <c r="K14" s="233"/>
      <c r="L14" s="233"/>
      <c r="M14" s="233"/>
      <c r="N14" s="236"/>
      <c r="O14" s="1"/>
    </row>
    <row r="15" spans="1:15" ht="12.75" customHeight="1">
      <c r="A15" s="129" t="s">
        <v>17</v>
      </c>
      <c r="B15" s="125" t="s">
        <v>21</v>
      </c>
      <c r="C15" s="125" t="s">
        <v>18</v>
      </c>
      <c r="D15" s="105" t="s">
        <v>293</v>
      </c>
      <c r="E15" s="106"/>
      <c r="F15" s="123" t="s">
        <v>19</v>
      </c>
      <c r="G15" s="127" t="s">
        <v>20</v>
      </c>
      <c r="H15" s="129" t="s">
        <v>17</v>
      </c>
      <c r="I15" s="125" t="s">
        <v>21</v>
      </c>
      <c r="J15" s="125" t="s">
        <v>18</v>
      </c>
      <c r="K15" s="105" t="s">
        <v>293</v>
      </c>
      <c r="L15" s="106"/>
      <c r="M15" s="123" t="s">
        <v>19</v>
      </c>
      <c r="N15" s="127" t="s">
        <v>20</v>
      </c>
      <c r="O15" s="1"/>
    </row>
    <row r="16" spans="1:15" ht="43.5" customHeight="1" thickBot="1">
      <c r="A16" s="210"/>
      <c r="B16" s="219"/>
      <c r="C16" s="219"/>
      <c r="D16" s="54" t="s">
        <v>308</v>
      </c>
      <c r="E16" s="60" t="s">
        <v>304</v>
      </c>
      <c r="F16" s="124"/>
      <c r="G16" s="128"/>
      <c r="H16" s="130"/>
      <c r="I16" s="126"/>
      <c r="J16" s="126"/>
      <c r="K16" s="54" t="s">
        <v>274</v>
      </c>
      <c r="L16" s="60" t="s">
        <v>304</v>
      </c>
      <c r="M16" s="124"/>
      <c r="N16" s="128"/>
      <c r="O16" s="1"/>
    </row>
    <row r="17" spans="1:15" ht="12" customHeight="1">
      <c r="A17" s="27"/>
      <c r="B17" s="51"/>
      <c r="C17" s="19"/>
      <c r="D17" s="55"/>
      <c r="E17" s="56"/>
      <c r="F17" s="25"/>
      <c r="G17" s="21"/>
      <c r="H17" s="30"/>
      <c r="I17" s="53"/>
      <c r="J17" s="19"/>
      <c r="K17" s="55"/>
      <c r="L17" s="56"/>
      <c r="M17" s="25"/>
      <c r="N17" s="23"/>
      <c r="O17" s="1"/>
    </row>
    <row r="18" spans="1:15" ht="12" customHeight="1">
      <c r="A18" s="28"/>
      <c r="B18" s="52"/>
      <c r="C18" s="20"/>
      <c r="D18" s="57"/>
      <c r="E18" s="58"/>
      <c r="F18" s="26"/>
      <c r="G18" s="22"/>
      <c r="H18" s="31"/>
      <c r="I18" s="52"/>
      <c r="J18" s="20"/>
      <c r="K18" s="57"/>
      <c r="L18" s="58"/>
      <c r="M18" s="26"/>
      <c r="N18" s="24"/>
      <c r="O18" s="1"/>
    </row>
    <row r="19" spans="1:15" ht="12" customHeight="1">
      <c r="A19" s="28"/>
      <c r="B19" s="52"/>
      <c r="C19" s="20"/>
      <c r="D19" s="57"/>
      <c r="E19" s="58"/>
      <c r="F19" s="26"/>
      <c r="G19" s="22"/>
      <c r="H19" s="31"/>
      <c r="I19" s="52"/>
      <c r="J19" s="20"/>
      <c r="K19" s="57"/>
      <c r="L19" s="58"/>
      <c r="M19" s="26"/>
      <c r="N19" s="24"/>
      <c r="O19" s="1"/>
    </row>
    <row r="20" spans="1:15" ht="12" customHeight="1">
      <c r="A20" s="28"/>
      <c r="B20" s="52"/>
      <c r="C20" s="20"/>
      <c r="D20" s="57"/>
      <c r="E20" s="58"/>
      <c r="F20" s="26"/>
      <c r="G20" s="22"/>
      <c r="H20" s="31"/>
      <c r="I20" s="52"/>
      <c r="J20" s="20"/>
      <c r="K20" s="57"/>
      <c r="L20" s="58"/>
      <c r="M20" s="26"/>
      <c r="N20" s="24"/>
      <c r="O20" s="1"/>
    </row>
    <row r="21" spans="1:15" ht="12" customHeight="1">
      <c r="A21" s="28"/>
      <c r="B21" s="52"/>
      <c r="C21" s="20"/>
      <c r="D21" s="57"/>
      <c r="E21" s="58"/>
      <c r="F21" s="26"/>
      <c r="G21" s="22"/>
      <c r="H21" s="31"/>
      <c r="I21" s="52"/>
      <c r="J21" s="20"/>
      <c r="K21" s="57"/>
      <c r="L21" s="58"/>
      <c r="M21" s="26"/>
      <c r="N21" s="24"/>
      <c r="O21" s="1"/>
    </row>
    <row r="22" spans="1:15" ht="12" customHeight="1">
      <c r="A22" s="29"/>
      <c r="B22" s="52"/>
      <c r="C22" s="20"/>
      <c r="D22" s="57"/>
      <c r="E22" s="58"/>
      <c r="F22" s="26"/>
      <c r="G22" s="22"/>
      <c r="H22" s="32"/>
      <c r="I22" s="52"/>
      <c r="J22" s="20"/>
      <c r="K22" s="57"/>
      <c r="L22" s="58"/>
      <c r="M22" s="26"/>
      <c r="N22" s="24"/>
      <c r="O22" s="1"/>
    </row>
    <row r="23" spans="1:15" ht="12" customHeight="1">
      <c r="A23" s="28"/>
      <c r="B23" s="52"/>
      <c r="C23" s="20"/>
      <c r="D23" s="57"/>
      <c r="E23" s="58"/>
      <c r="F23" s="26"/>
      <c r="G23" s="22"/>
      <c r="H23" s="31"/>
      <c r="I23" s="52"/>
      <c r="J23" s="20"/>
      <c r="K23" s="57"/>
      <c r="L23" s="58"/>
      <c r="M23" s="26"/>
      <c r="N23" s="24"/>
      <c r="O23" s="1"/>
    </row>
    <row r="24" spans="1:15" ht="12" customHeight="1">
      <c r="A24" s="28"/>
      <c r="B24" s="52"/>
      <c r="C24" s="20"/>
      <c r="D24" s="57"/>
      <c r="E24" s="58"/>
      <c r="F24" s="26"/>
      <c r="G24" s="22"/>
      <c r="H24" s="31"/>
      <c r="I24" s="52"/>
      <c r="J24" s="20"/>
      <c r="K24" s="57"/>
      <c r="L24" s="58"/>
      <c r="M24" s="26"/>
      <c r="N24" s="24"/>
      <c r="O24" s="1"/>
    </row>
    <row r="25" spans="1:15" ht="12" customHeight="1">
      <c r="A25" s="28"/>
      <c r="B25" s="52"/>
      <c r="C25" s="20"/>
      <c r="D25" s="57"/>
      <c r="E25" s="58"/>
      <c r="F25" s="26"/>
      <c r="G25" s="22"/>
      <c r="H25" s="31"/>
      <c r="I25" s="52"/>
      <c r="J25" s="20"/>
      <c r="K25" s="57"/>
      <c r="L25" s="58"/>
      <c r="M25" s="26"/>
      <c r="N25" s="24"/>
      <c r="O25" s="1"/>
    </row>
    <row r="26" spans="1:15" ht="12" customHeight="1">
      <c r="A26" s="28"/>
      <c r="B26" s="52"/>
      <c r="C26" s="20"/>
      <c r="D26" s="57"/>
      <c r="E26" s="58"/>
      <c r="F26" s="26"/>
      <c r="G26" s="22"/>
      <c r="H26" s="31"/>
      <c r="I26" s="52"/>
      <c r="J26" s="20"/>
      <c r="K26" s="57"/>
      <c r="L26" s="58"/>
      <c r="M26" s="26"/>
      <c r="N26" s="24"/>
      <c r="O26" s="1"/>
    </row>
    <row r="27" spans="1:15" ht="12" customHeight="1">
      <c r="A27" s="29"/>
      <c r="B27" s="52"/>
      <c r="C27" s="20"/>
      <c r="D27" s="57"/>
      <c r="E27" s="58"/>
      <c r="F27" s="26"/>
      <c r="G27" s="22"/>
      <c r="H27" s="32"/>
      <c r="I27" s="52"/>
      <c r="J27" s="20"/>
      <c r="K27" s="57"/>
      <c r="L27" s="58"/>
      <c r="M27" s="26"/>
      <c r="N27" s="24"/>
      <c r="O27" s="1"/>
    </row>
    <row r="28" spans="1:15" ht="12" customHeight="1">
      <c r="A28" s="28"/>
      <c r="B28" s="52"/>
      <c r="C28" s="20"/>
      <c r="D28" s="57"/>
      <c r="E28" s="58"/>
      <c r="F28" s="26"/>
      <c r="G28" s="22"/>
      <c r="H28" s="31"/>
      <c r="I28" s="52"/>
      <c r="J28" s="20"/>
      <c r="K28" s="57"/>
      <c r="L28" s="58"/>
      <c r="M28" s="26"/>
      <c r="N28" s="24"/>
      <c r="O28" s="1"/>
    </row>
    <row r="29" spans="1:15" ht="12" customHeight="1">
      <c r="A29" s="28"/>
      <c r="B29" s="52"/>
      <c r="C29" s="20"/>
      <c r="D29" s="57"/>
      <c r="E29" s="58"/>
      <c r="F29" s="26"/>
      <c r="G29" s="22"/>
      <c r="H29" s="31"/>
      <c r="I29" s="52"/>
      <c r="J29" s="20"/>
      <c r="K29" s="57"/>
      <c r="L29" s="58"/>
      <c r="M29" s="26"/>
      <c r="N29" s="24"/>
      <c r="O29" s="1"/>
    </row>
    <row r="30" spans="1:15" ht="12" customHeight="1">
      <c r="A30" s="28"/>
      <c r="B30" s="52"/>
      <c r="C30" s="20"/>
      <c r="D30" s="57"/>
      <c r="E30" s="58"/>
      <c r="F30" s="26"/>
      <c r="G30" s="22"/>
      <c r="H30" s="31"/>
      <c r="I30" s="52"/>
      <c r="J30" s="20"/>
      <c r="K30" s="57"/>
      <c r="L30" s="58"/>
      <c r="M30" s="26"/>
      <c r="N30" s="24"/>
      <c r="O30" s="1"/>
    </row>
    <row r="31" spans="1:15" ht="12" customHeight="1">
      <c r="A31" s="28"/>
      <c r="B31" s="52"/>
      <c r="C31" s="20"/>
      <c r="D31" s="57"/>
      <c r="E31" s="58"/>
      <c r="F31" s="26"/>
      <c r="G31" s="22"/>
      <c r="H31" s="31"/>
      <c r="I31" s="52"/>
      <c r="J31" s="20"/>
      <c r="K31" s="57"/>
      <c r="L31" s="58"/>
      <c r="M31" s="26"/>
      <c r="N31" s="24"/>
      <c r="O31" s="1"/>
    </row>
    <row r="32" spans="1:15" ht="12" customHeight="1">
      <c r="A32" s="29"/>
      <c r="B32" s="52"/>
      <c r="C32" s="20"/>
      <c r="D32" s="57"/>
      <c r="E32" s="58"/>
      <c r="F32" s="26"/>
      <c r="G32" s="22"/>
      <c r="H32" s="32"/>
      <c r="I32" s="52"/>
      <c r="J32" s="20"/>
      <c r="K32" s="57"/>
      <c r="L32" s="58"/>
      <c r="M32" s="26"/>
      <c r="N32" s="24"/>
      <c r="O32" s="1"/>
    </row>
    <row r="33" spans="1:15" ht="12" customHeight="1">
      <c r="A33" s="28"/>
      <c r="B33" s="52"/>
      <c r="C33" s="20"/>
      <c r="D33" s="57"/>
      <c r="E33" s="58"/>
      <c r="F33" s="26"/>
      <c r="G33" s="22"/>
      <c r="H33" s="31"/>
      <c r="I33" s="52"/>
      <c r="J33" s="20"/>
      <c r="K33" s="57"/>
      <c r="L33" s="58"/>
      <c r="M33" s="26"/>
      <c r="N33" s="24"/>
      <c r="O33" s="1"/>
    </row>
    <row r="34" spans="1:15" ht="12" customHeight="1">
      <c r="A34" s="28"/>
      <c r="B34" s="52"/>
      <c r="C34" s="20"/>
      <c r="D34" s="57"/>
      <c r="E34" s="58"/>
      <c r="F34" s="26"/>
      <c r="G34" s="22"/>
      <c r="H34" s="31"/>
      <c r="I34" s="52"/>
      <c r="J34" s="20"/>
      <c r="K34" s="57"/>
      <c r="L34" s="58"/>
      <c r="M34" s="26"/>
      <c r="N34" s="24"/>
      <c r="O34" s="1"/>
    </row>
    <row r="35" spans="1:15" ht="12" customHeight="1">
      <c r="A35" s="28"/>
      <c r="B35" s="52"/>
      <c r="C35" s="20"/>
      <c r="D35" s="57"/>
      <c r="E35" s="58"/>
      <c r="F35" s="26"/>
      <c r="G35" s="22"/>
      <c r="H35" s="31"/>
      <c r="I35" s="52"/>
      <c r="J35" s="20"/>
      <c r="K35" s="57"/>
      <c r="L35" s="58"/>
      <c r="M35" s="26"/>
      <c r="N35" s="24"/>
      <c r="O35" s="1"/>
    </row>
    <row r="36" spans="1:15" ht="12" customHeight="1">
      <c r="A36" s="28"/>
      <c r="B36" s="52"/>
      <c r="C36" s="20"/>
      <c r="D36" s="57"/>
      <c r="E36" s="58"/>
      <c r="F36" s="26"/>
      <c r="G36" s="22"/>
      <c r="H36" s="31"/>
      <c r="I36" s="52"/>
      <c r="J36" s="20"/>
      <c r="K36" s="57"/>
      <c r="L36" s="58"/>
      <c r="M36" s="26"/>
      <c r="N36" s="24"/>
      <c r="O36" s="1"/>
    </row>
    <row r="37" spans="1:15" ht="12" customHeight="1">
      <c r="A37" s="29"/>
      <c r="B37" s="52"/>
      <c r="C37" s="20"/>
      <c r="D37" s="57"/>
      <c r="E37" s="58"/>
      <c r="F37" s="26"/>
      <c r="G37" s="22"/>
      <c r="H37" s="32"/>
      <c r="I37" s="52"/>
      <c r="J37" s="20"/>
      <c r="K37" s="57"/>
      <c r="L37" s="58"/>
      <c r="M37" s="26"/>
      <c r="N37" s="24"/>
      <c r="O37" s="1"/>
    </row>
    <row r="38" spans="1:15" ht="12" customHeight="1">
      <c r="A38" s="28"/>
      <c r="B38" s="52"/>
      <c r="C38" s="20"/>
      <c r="D38" s="57"/>
      <c r="E38" s="58"/>
      <c r="F38" s="26"/>
      <c r="G38" s="22"/>
      <c r="H38" s="31"/>
      <c r="I38" s="52"/>
      <c r="J38" s="20"/>
      <c r="K38" s="57"/>
      <c r="L38" s="58"/>
      <c r="M38" s="26"/>
      <c r="N38" s="24"/>
      <c r="O38" s="1"/>
    </row>
    <row r="39" spans="1:15" ht="12" customHeight="1">
      <c r="A39" s="28"/>
      <c r="B39" s="52"/>
      <c r="C39" s="20"/>
      <c r="D39" s="57"/>
      <c r="E39" s="58"/>
      <c r="F39" s="26"/>
      <c r="G39" s="22"/>
      <c r="H39" s="31"/>
      <c r="I39" s="52"/>
      <c r="J39" s="20"/>
      <c r="K39" s="57"/>
      <c r="L39" s="58"/>
      <c r="M39" s="26"/>
      <c r="N39" s="24"/>
      <c r="O39" s="1"/>
    </row>
    <row r="40" spans="1:15" ht="12" customHeight="1">
      <c r="A40" s="28"/>
      <c r="B40" s="52"/>
      <c r="C40" s="20"/>
      <c r="D40" s="57"/>
      <c r="E40" s="58"/>
      <c r="F40" s="26"/>
      <c r="G40" s="22"/>
      <c r="H40" s="31"/>
      <c r="I40" s="52"/>
      <c r="J40" s="20"/>
      <c r="K40" s="57"/>
      <c r="L40" s="58"/>
      <c r="M40" s="26"/>
      <c r="N40" s="24"/>
      <c r="O40" s="1"/>
    </row>
    <row r="41" spans="1:15" ht="12" customHeight="1">
      <c r="A41" s="28"/>
      <c r="B41" s="52"/>
      <c r="C41" s="20"/>
      <c r="D41" s="57"/>
      <c r="E41" s="58"/>
      <c r="F41" s="26"/>
      <c r="G41" s="22"/>
      <c r="H41" s="31"/>
      <c r="I41" s="52"/>
      <c r="J41" s="20"/>
      <c r="K41" s="57"/>
      <c r="L41" s="58"/>
      <c r="M41" s="26"/>
      <c r="N41" s="24"/>
      <c r="O41" s="1"/>
    </row>
    <row r="42" spans="1:15" ht="12" customHeight="1">
      <c r="A42" s="29"/>
      <c r="B42" s="52"/>
      <c r="C42" s="20"/>
      <c r="D42" s="57"/>
      <c r="E42" s="58"/>
      <c r="F42" s="26"/>
      <c r="G42" s="22"/>
      <c r="H42" s="32"/>
      <c r="I42" s="52"/>
      <c r="J42" s="20"/>
      <c r="K42" s="57"/>
      <c r="L42" s="58"/>
      <c r="M42" s="26"/>
      <c r="N42" s="24"/>
      <c r="O42" s="1"/>
    </row>
    <row r="43" spans="1:15" ht="12" customHeight="1">
      <c r="A43" s="28"/>
      <c r="B43" s="52"/>
      <c r="C43" s="20"/>
      <c r="D43" s="57"/>
      <c r="E43" s="58"/>
      <c r="F43" s="26"/>
      <c r="G43" s="22"/>
      <c r="H43" s="31"/>
      <c r="I43" s="52"/>
      <c r="J43" s="20"/>
      <c r="K43" s="57"/>
      <c r="L43" s="58"/>
      <c r="M43" s="26"/>
      <c r="N43" s="24"/>
      <c r="O43" s="1"/>
    </row>
    <row r="44" spans="1:15" ht="12" customHeight="1">
      <c r="A44" s="28"/>
      <c r="B44" s="52"/>
      <c r="C44" s="20"/>
      <c r="D44" s="57"/>
      <c r="E44" s="58"/>
      <c r="F44" s="26"/>
      <c r="G44" s="22"/>
      <c r="H44" s="31"/>
      <c r="I44" s="52"/>
      <c r="J44" s="20"/>
      <c r="K44" s="57"/>
      <c r="L44" s="58"/>
      <c r="M44" s="26"/>
      <c r="N44" s="24"/>
      <c r="O44" s="1"/>
    </row>
    <row r="45" spans="1:15" ht="12" customHeight="1">
      <c r="A45" s="28"/>
      <c r="B45" s="52"/>
      <c r="C45" s="20"/>
      <c r="D45" s="57"/>
      <c r="E45" s="58"/>
      <c r="F45" s="26"/>
      <c r="G45" s="22"/>
      <c r="H45" s="31"/>
      <c r="I45" s="52"/>
      <c r="J45" s="20"/>
      <c r="K45" s="57"/>
      <c r="L45" s="58"/>
      <c r="M45" s="26"/>
      <c r="N45" s="24"/>
      <c r="O45" s="1"/>
    </row>
    <row r="46" spans="1:15" ht="12" customHeight="1" thickBot="1">
      <c r="A46" s="28"/>
      <c r="B46" s="52"/>
      <c r="C46" s="20"/>
      <c r="D46" s="57"/>
      <c r="E46" s="57"/>
      <c r="F46" s="26"/>
      <c r="G46" s="22"/>
      <c r="H46" s="31"/>
      <c r="I46" s="52"/>
      <c r="J46" s="20"/>
      <c r="K46" s="57"/>
      <c r="L46" s="57"/>
      <c r="M46" s="26"/>
      <c r="N46" s="24"/>
      <c r="O46" s="1"/>
    </row>
    <row r="47" spans="1:15" ht="12" customHeight="1">
      <c r="A47" s="220" t="s">
        <v>5</v>
      </c>
      <c r="B47" s="221"/>
      <c r="C47" s="277"/>
      <c r="D47" s="278"/>
      <c r="E47" s="216" t="s">
        <v>11</v>
      </c>
      <c r="F47" s="217"/>
      <c r="G47" s="217"/>
      <c r="H47" s="217"/>
      <c r="I47" s="217"/>
      <c r="J47" s="217"/>
      <c r="K47" s="217"/>
      <c r="L47" s="217"/>
      <c r="M47" s="217"/>
      <c r="N47" s="218"/>
      <c r="O47" s="1"/>
    </row>
    <row r="48" spans="1:15" ht="20.25" customHeight="1">
      <c r="A48" s="181" t="s">
        <v>6</v>
      </c>
      <c r="B48" s="182"/>
      <c r="C48" s="262"/>
      <c r="D48" s="263"/>
      <c r="E48" s="265" t="s">
        <v>306</v>
      </c>
      <c r="F48" s="266"/>
      <c r="G48" s="267"/>
      <c r="H48" s="66"/>
      <c r="I48" s="274"/>
      <c r="J48" s="275"/>
      <c r="K48" s="275"/>
      <c r="L48" s="275"/>
      <c r="M48" s="275"/>
      <c r="N48" s="276"/>
      <c r="O48" s="1"/>
    </row>
    <row r="49" spans="1:15" ht="13.5" customHeight="1">
      <c r="A49" s="181" t="s">
        <v>7</v>
      </c>
      <c r="B49" s="182"/>
      <c r="C49" s="264"/>
      <c r="D49" s="263"/>
      <c r="E49" s="268"/>
      <c r="F49" s="269"/>
      <c r="G49" s="269"/>
      <c r="H49" s="269"/>
      <c r="I49" s="269"/>
      <c r="J49" s="269"/>
      <c r="K49" s="269"/>
      <c r="L49" s="269"/>
      <c r="M49" s="269"/>
      <c r="N49" s="270"/>
      <c r="O49" s="1"/>
    </row>
    <row r="50" spans="1:15" ht="12.75" customHeight="1">
      <c r="A50" s="181" t="s">
        <v>8</v>
      </c>
      <c r="B50" s="182"/>
      <c r="C50" s="281"/>
      <c r="D50" s="282"/>
      <c r="E50" s="268"/>
      <c r="F50" s="269"/>
      <c r="G50" s="269"/>
      <c r="H50" s="269"/>
      <c r="I50" s="269"/>
      <c r="J50" s="269"/>
      <c r="K50" s="269"/>
      <c r="L50" s="269"/>
      <c r="M50" s="269"/>
      <c r="N50" s="270"/>
      <c r="O50" s="1"/>
    </row>
    <row r="51" spans="1:15" ht="24.75" customHeight="1" thickBot="1">
      <c r="A51" s="183" t="s">
        <v>9</v>
      </c>
      <c r="B51" s="184"/>
      <c r="C51" s="279"/>
      <c r="D51" s="280"/>
      <c r="E51" s="271"/>
      <c r="F51" s="272"/>
      <c r="G51" s="272"/>
      <c r="H51" s="272"/>
      <c r="I51" s="272"/>
      <c r="J51" s="272"/>
      <c r="K51" s="272"/>
      <c r="L51" s="272"/>
      <c r="M51" s="272"/>
      <c r="N51" s="273"/>
      <c r="O51" s="1"/>
    </row>
    <row r="52" spans="1:15" ht="12.75" customHeight="1">
      <c r="A52" s="283" t="s">
        <v>272</v>
      </c>
      <c r="B52" s="284"/>
      <c r="C52" s="203" t="s">
        <v>275</v>
      </c>
      <c r="D52" s="204"/>
      <c r="E52" s="213" t="s">
        <v>305</v>
      </c>
      <c r="F52" s="214"/>
      <c r="G52" s="215"/>
      <c r="H52" s="306" t="s">
        <v>276</v>
      </c>
      <c r="I52" s="307"/>
      <c r="J52" s="288" t="s">
        <v>12</v>
      </c>
      <c r="K52" s="289"/>
      <c r="L52" s="289"/>
      <c r="M52" s="289"/>
      <c r="N52" s="290"/>
      <c r="O52" s="1"/>
    </row>
    <row r="53" spans="1:15" ht="20.25" customHeight="1" thickBot="1">
      <c r="A53" s="285"/>
      <c r="B53" s="286"/>
      <c r="C53" s="205"/>
      <c r="D53" s="206"/>
      <c r="E53" s="291"/>
      <c r="F53" s="292"/>
      <c r="G53" s="293"/>
      <c r="H53" s="294"/>
      <c r="I53" s="295"/>
      <c r="J53" s="294"/>
      <c r="K53" s="296"/>
      <c r="L53" s="296"/>
      <c r="M53" s="296"/>
      <c r="N53" s="295"/>
      <c r="O53" s="1"/>
    </row>
    <row r="54" spans="1:15" ht="12.75" customHeight="1">
      <c r="A54" s="297" t="s">
        <v>10</v>
      </c>
      <c r="B54" s="298"/>
      <c r="C54" s="298"/>
      <c r="D54" s="299"/>
      <c r="E54" s="300" t="s">
        <v>42</v>
      </c>
      <c r="F54" s="301"/>
      <c r="G54" s="301"/>
      <c r="H54" s="301"/>
      <c r="I54" s="302"/>
      <c r="J54" s="303" t="s">
        <v>13</v>
      </c>
      <c r="K54" s="304"/>
      <c r="L54" s="304"/>
      <c r="M54" s="304"/>
      <c r="N54" s="305"/>
      <c r="O54" s="1"/>
    </row>
    <row r="55" spans="1:15" ht="14.25" customHeight="1" thickBot="1">
      <c r="A55" s="308"/>
      <c r="B55" s="309"/>
      <c r="C55" s="309"/>
      <c r="D55" s="310"/>
      <c r="E55" s="308"/>
      <c r="F55" s="309"/>
      <c r="G55" s="309"/>
      <c r="H55" s="309"/>
      <c r="I55" s="310"/>
      <c r="J55" s="308"/>
      <c r="K55" s="309"/>
      <c r="L55" s="309"/>
      <c r="M55" s="309"/>
      <c r="N55" s="310"/>
      <c r="O55" s="1"/>
    </row>
    <row r="56" spans="1:15" ht="18" customHeight="1">
      <c r="A56" s="311" t="s">
        <v>29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1"/>
    </row>
    <row r="57" spans="1:15" ht="26.25" customHeight="1">
      <c r="A57" s="312" t="s">
        <v>0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1"/>
    </row>
    <row r="58" spans="1:15">
      <c r="A58" s="11" t="s">
        <v>30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"/>
    </row>
    <row r="59" spans="1:15" ht="21" customHeight="1">
      <c r="A59" s="287" t="s">
        <v>309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1"/>
    </row>
    <row r="60" spans="1:15" ht="12" customHeight="1">
      <c r="A60" s="9" t="s">
        <v>36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"/>
    </row>
    <row r="61" spans="1:15" ht="9.75" customHeight="1">
      <c r="A61" s="222" t="s">
        <v>37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1"/>
    </row>
    <row r="62" spans="1:15">
      <c r="A62" s="222" t="s">
        <v>38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</row>
    <row r="63" spans="1:15" ht="15">
      <c r="A63" s="222" t="s">
        <v>39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5"/>
    </row>
    <row r="64" spans="1:15" ht="15.75">
      <c r="A64" s="222" t="s">
        <v>40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6"/>
    </row>
    <row r="65" spans="1: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>
      <c r="A66" s="224" t="s">
        <v>31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9"/>
    </row>
    <row r="67" spans="1:15">
      <c r="A67" s="287" t="s">
        <v>277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9"/>
    </row>
    <row r="68" spans="1:15">
      <c r="A68" s="287" t="s">
        <v>294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9"/>
    </row>
    <row r="69" spans="1:15">
      <c r="A69" s="222" t="s">
        <v>41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9"/>
    </row>
    <row r="70" spans="1:15">
      <c r="A70" s="287" t="s">
        <v>295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9"/>
    </row>
    <row r="71" spans="1: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9"/>
    </row>
    <row r="73" spans="1:15">
      <c r="A73" s="314" t="s">
        <v>32</v>
      </c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9"/>
    </row>
    <row r="74" spans="1:15">
      <c r="A74" s="313" t="s">
        <v>33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9"/>
    </row>
    <row r="75" spans="1: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8"/>
    </row>
    <row r="83" spans="1: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7"/>
    </row>
    <row r="84" spans="1: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>
      <c r="A105" s="223" t="s">
        <v>34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9"/>
    </row>
    <row r="106" spans="1:15">
      <c r="A106" s="224" t="s">
        <v>44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9"/>
    </row>
    <row r="107" spans="1:15">
      <c r="A107" s="222" t="s">
        <v>45</v>
      </c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9"/>
    </row>
    <row r="108" spans="1:15">
      <c r="A108" s="224" t="s">
        <v>43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9"/>
    </row>
    <row r="109" spans="1:15">
      <c r="A109" s="59" t="s">
        <v>46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9"/>
    </row>
    <row r="110" spans="1:15">
      <c r="A110" s="223" t="s">
        <v>35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9"/>
    </row>
    <row r="111" spans="1:15">
      <c r="A111" s="222" t="s">
        <v>47</v>
      </c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9"/>
    </row>
    <row r="112" spans="1:15">
      <c r="A112" s="222" t="s">
        <v>48</v>
      </c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9"/>
    </row>
    <row r="113" spans="1:15" ht="12.75" hidden="1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9"/>
    </row>
    <row r="114" spans="1:15" ht="12.75" hidden="1" customHeight="1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9"/>
    </row>
    <row r="115" spans="1:15" ht="12.75" hidden="1" customHeight="1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9"/>
    </row>
    <row r="116" spans="1:15" ht="12.75" hidden="1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9"/>
    </row>
    <row r="117" spans="1:15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9"/>
    </row>
    <row r="118" spans="1:15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9"/>
    </row>
    <row r="119" spans="1:15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9"/>
    </row>
    <row r="120" spans="1:15">
      <c r="O120" s="9"/>
    </row>
    <row r="121" spans="1:15">
      <c r="O121" s="9"/>
    </row>
    <row r="122" spans="1:15">
      <c r="O122" s="9"/>
    </row>
    <row r="123" spans="1:15">
      <c r="O123" s="9"/>
    </row>
    <row r="124" spans="1:15">
      <c r="O124" s="9"/>
    </row>
    <row r="125" spans="1:15">
      <c r="O125" s="9"/>
    </row>
    <row r="126" spans="1:15">
      <c r="O126" s="9"/>
    </row>
    <row r="127" spans="1:15">
      <c r="O127" s="9"/>
    </row>
    <row r="128" spans="1:15">
      <c r="O128" s="9"/>
    </row>
  </sheetData>
  <mergeCells count="96">
    <mergeCell ref="A118:N118"/>
    <mergeCell ref="A119:N119"/>
    <mergeCell ref="A112:N112"/>
    <mergeCell ref="A114:N114"/>
    <mergeCell ref="A115:N115"/>
    <mergeCell ref="A117:N117"/>
    <mergeCell ref="A57:N57"/>
    <mergeCell ref="A74:N74"/>
    <mergeCell ref="A61:N61"/>
    <mergeCell ref="A62:N62"/>
    <mergeCell ref="A63:N63"/>
    <mergeCell ref="A64:N64"/>
    <mergeCell ref="A66:N66"/>
    <mergeCell ref="A67:N67"/>
    <mergeCell ref="A68:N68"/>
    <mergeCell ref="A69:N69"/>
    <mergeCell ref="A70:N70"/>
    <mergeCell ref="A73:N73"/>
    <mergeCell ref="A52:B53"/>
    <mergeCell ref="C52:D53"/>
    <mergeCell ref="E52:G52"/>
    <mergeCell ref="A59:N59"/>
    <mergeCell ref="J52:N52"/>
    <mergeCell ref="E53:G53"/>
    <mergeCell ref="H53:I53"/>
    <mergeCell ref="J53:N53"/>
    <mergeCell ref="A54:D54"/>
    <mergeCell ref="E54:I54"/>
    <mergeCell ref="J54:N54"/>
    <mergeCell ref="H52:I52"/>
    <mergeCell ref="A55:D55"/>
    <mergeCell ref="E55:I55"/>
    <mergeCell ref="J55:N55"/>
    <mergeCell ref="A56:N56"/>
    <mergeCell ref="K15:L15"/>
    <mergeCell ref="A15:A16"/>
    <mergeCell ref="A48:B48"/>
    <mergeCell ref="C48:D48"/>
    <mergeCell ref="A49:B49"/>
    <mergeCell ref="C49:D49"/>
    <mergeCell ref="E48:G48"/>
    <mergeCell ref="E49:N51"/>
    <mergeCell ref="I48:N48"/>
    <mergeCell ref="A47:B47"/>
    <mergeCell ref="C47:D47"/>
    <mergeCell ref="E47:N47"/>
    <mergeCell ref="A51:B51"/>
    <mergeCell ref="C51:D51"/>
    <mergeCell ref="A50:B50"/>
    <mergeCell ref="C50:D50"/>
    <mergeCell ref="A12:D12"/>
    <mergeCell ref="E12:I12"/>
    <mergeCell ref="J12:N12"/>
    <mergeCell ref="J11:N11"/>
    <mergeCell ref="E11:I11"/>
    <mergeCell ref="E6:I6"/>
    <mergeCell ref="J6:N6"/>
    <mergeCell ref="J8:N8"/>
    <mergeCell ref="A10:D10"/>
    <mergeCell ref="E10:I10"/>
    <mergeCell ref="E9:I9"/>
    <mergeCell ref="J9:L9"/>
    <mergeCell ref="M9:N9"/>
    <mergeCell ref="B8:D8"/>
    <mergeCell ref="J7:N7"/>
    <mergeCell ref="E8:I8"/>
    <mergeCell ref="B9:D9"/>
    <mergeCell ref="A6:D7"/>
    <mergeCell ref="A1:N1"/>
    <mergeCell ref="A2:B2"/>
    <mergeCell ref="A3:N3"/>
    <mergeCell ref="A4:N4"/>
    <mergeCell ref="K5:N5"/>
    <mergeCell ref="A13:D13"/>
    <mergeCell ref="E13:I13"/>
    <mergeCell ref="J13:N13"/>
    <mergeCell ref="B15:B16"/>
    <mergeCell ref="C15:C16"/>
    <mergeCell ref="F15:F16"/>
    <mergeCell ref="N15:N16"/>
    <mergeCell ref="G15:G16"/>
    <mergeCell ref="H15:H16"/>
    <mergeCell ref="I15:I16"/>
    <mergeCell ref="J15:J16"/>
    <mergeCell ref="A14:D14"/>
    <mergeCell ref="E14:I14"/>
    <mergeCell ref="J14:N14"/>
    <mergeCell ref="M15:M16"/>
    <mergeCell ref="D15:E15"/>
    <mergeCell ref="A111:N111"/>
    <mergeCell ref="A116:N116"/>
    <mergeCell ref="A105:N105"/>
    <mergeCell ref="A106:N106"/>
    <mergeCell ref="A107:N107"/>
    <mergeCell ref="A108:N108"/>
    <mergeCell ref="A110:N110"/>
  </mergeCells>
  <dataValidations disablePrompts="1" count="7">
    <dataValidation type="list" allowBlank="1" showInputMessage="1" showErrorMessage="1" sqref="K9:N9" xr:uid="{00000000-0002-0000-0100-000000000000}">
      <formula1>cou</formula1>
    </dataValidation>
    <dataValidation type="list" allowBlank="1" showInputMessage="1" showErrorMessage="1" sqref="H9:I9" xr:uid="{00000000-0002-0000-0100-000001000000}">
      <formula1>SIZE</formula1>
    </dataValidation>
    <dataValidation type="list" allowBlank="1" showInputMessage="1" showErrorMessage="1" sqref="K12" xr:uid="{00000000-0002-0000-0100-000002000000}">
      <formula1>ABUT</formula1>
    </dataValidation>
    <dataValidation type="list" allowBlank="1" showInputMessage="1" showErrorMessage="1" sqref="K13" xr:uid="{00000000-0002-0000-0100-000003000000}">
      <formula1>PIER1</formula1>
    </dataValidation>
    <dataValidation type="list" allowBlank="1" showInputMessage="1" showErrorMessage="1" sqref="H8" xr:uid="{00000000-0002-0000-0100-000004000000}">
      <formula1>TPT</formula1>
    </dataValidation>
    <dataValidation type="list" allowBlank="1" showInputMessage="1" showErrorMessage="1" sqref="G7:I7" xr:uid="{00000000-0002-0000-0100-000005000000}">
      <formula1>TPN</formula1>
    </dataValidation>
    <dataValidation type="list" allowBlank="1" showInputMessage="1" showErrorMessage="1" sqref="K10" xr:uid="{00000000-0002-0000-0100-000006000000}">
      <formula1>DIS</formula1>
    </dataValidation>
  </dataValidations>
  <printOptions horizontalCentered="1"/>
  <pageMargins left="0.25" right="0.25" top="0.25" bottom="0.25" header="0" footer="0"/>
  <pageSetup orientation="portrait" blackAndWhite="1" r:id="rId1"/>
  <headerFooter alignWithMargins="0">
    <oddHeader>&amp;L&amp;6MnDOT TP-02264-07(11/12)</oddHeader>
  </headerFooter>
  <rowBreaks count="1" manualBreakCount="1">
    <brk id="55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91"/>
  <sheetViews>
    <sheetView topLeftCell="H54" workbookViewId="0">
      <selection activeCell="I100" sqref="I100"/>
    </sheetView>
  </sheetViews>
  <sheetFormatPr defaultRowHeight="12.75"/>
  <cols>
    <col min="1" max="1" width="11.42578125" style="63" bestFit="1" customWidth="1"/>
    <col min="2" max="5" width="9.140625" style="63"/>
    <col min="6" max="6" width="23.140625" style="63" bestFit="1" customWidth="1"/>
    <col min="7" max="8" width="9.140625" style="63"/>
    <col min="9" max="9" width="21.42578125" style="63" bestFit="1" customWidth="1"/>
    <col min="10" max="256" width="9.140625" style="63"/>
    <col min="257" max="257" width="11.42578125" style="63" bestFit="1" customWidth="1"/>
    <col min="258" max="261" width="9.140625" style="63"/>
    <col min="262" max="262" width="23.140625" style="63" bestFit="1" customWidth="1"/>
    <col min="263" max="264" width="9.140625" style="63"/>
    <col min="265" max="265" width="21.42578125" style="63" bestFit="1" customWidth="1"/>
    <col min="266" max="512" width="9.140625" style="63"/>
    <col min="513" max="513" width="11.42578125" style="63" bestFit="1" customWidth="1"/>
    <col min="514" max="517" width="9.140625" style="63"/>
    <col min="518" max="518" width="23.140625" style="63" bestFit="1" customWidth="1"/>
    <col min="519" max="520" width="9.140625" style="63"/>
    <col min="521" max="521" width="21.42578125" style="63" bestFit="1" customWidth="1"/>
    <col min="522" max="768" width="9.140625" style="63"/>
    <col min="769" max="769" width="11.42578125" style="63" bestFit="1" customWidth="1"/>
    <col min="770" max="773" width="9.140625" style="63"/>
    <col min="774" max="774" width="23.140625" style="63" bestFit="1" customWidth="1"/>
    <col min="775" max="776" width="9.140625" style="63"/>
    <col min="777" max="777" width="21.42578125" style="63" bestFit="1" customWidth="1"/>
    <col min="778" max="1024" width="9.140625" style="63"/>
    <col min="1025" max="1025" width="11.42578125" style="63" bestFit="1" customWidth="1"/>
    <col min="1026" max="1029" width="9.140625" style="63"/>
    <col min="1030" max="1030" width="23.140625" style="63" bestFit="1" customWidth="1"/>
    <col min="1031" max="1032" width="9.140625" style="63"/>
    <col min="1033" max="1033" width="21.42578125" style="63" bestFit="1" customWidth="1"/>
    <col min="1034" max="1280" width="9.140625" style="63"/>
    <col min="1281" max="1281" width="11.42578125" style="63" bestFit="1" customWidth="1"/>
    <col min="1282" max="1285" width="9.140625" style="63"/>
    <col min="1286" max="1286" width="23.140625" style="63" bestFit="1" customWidth="1"/>
    <col min="1287" max="1288" width="9.140625" style="63"/>
    <col min="1289" max="1289" width="21.42578125" style="63" bestFit="1" customWidth="1"/>
    <col min="1290" max="1536" width="9.140625" style="63"/>
    <col min="1537" max="1537" width="11.42578125" style="63" bestFit="1" customWidth="1"/>
    <col min="1538" max="1541" width="9.140625" style="63"/>
    <col min="1542" max="1542" width="23.140625" style="63" bestFit="1" customWidth="1"/>
    <col min="1543" max="1544" width="9.140625" style="63"/>
    <col min="1545" max="1545" width="21.42578125" style="63" bestFit="1" customWidth="1"/>
    <col min="1546" max="1792" width="9.140625" style="63"/>
    <col min="1793" max="1793" width="11.42578125" style="63" bestFit="1" customWidth="1"/>
    <col min="1794" max="1797" width="9.140625" style="63"/>
    <col min="1798" max="1798" width="23.140625" style="63" bestFit="1" customWidth="1"/>
    <col min="1799" max="1800" width="9.140625" style="63"/>
    <col min="1801" max="1801" width="21.42578125" style="63" bestFit="1" customWidth="1"/>
    <col min="1802" max="2048" width="9.140625" style="63"/>
    <col min="2049" max="2049" width="11.42578125" style="63" bestFit="1" customWidth="1"/>
    <col min="2050" max="2053" width="9.140625" style="63"/>
    <col min="2054" max="2054" width="23.140625" style="63" bestFit="1" customWidth="1"/>
    <col min="2055" max="2056" width="9.140625" style="63"/>
    <col min="2057" max="2057" width="21.42578125" style="63" bestFit="1" customWidth="1"/>
    <col min="2058" max="2304" width="9.140625" style="63"/>
    <col min="2305" max="2305" width="11.42578125" style="63" bestFit="1" customWidth="1"/>
    <col min="2306" max="2309" width="9.140625" style="63"/>
    <col min="2310" max="2310" width="23.140625" style="63" bestFit="1" customWidth="1"/>
    <col min="2311" max="2312" width="9.140625" style="63"/>
    <col min="2313" max="2313" width="21.42578125" style="63" bestFit="1" customWidth="1"/>
    <col min="2314" max="2560" width="9.140625" style="63"/>
    <col min="2561" max="2561" width="11.42578125" style="63" bestFit="1" customWidth="1"/>
    <col min="2562" max="2565" width="9.140625" style="63"/>
    <col min="2566" max="2566" width="23.140625" style="63" bestFit="1" customWidth="1"/>
    <col min="2567" max="2568" width="9.140625" style="63"/>
    <col min="2569" max="2569" width="21.42578125" style="63" bestFit="1" customWidth="1"/>
    <col min="2570" max="2816" width="9.140625" style="63"/>
    <col min="2817" max="2817" width="11.42578125" style="63" bestFit="1" customWidth="1"/>
    <col min="2818" max="2821" width="9.140625" style="63"/>
    <col min="2822" max="2822" width="23.140625" style="63" bestFit="1" customWidth="1"/>
    <col min="2823" max="2824" width="9.140625" style="63"/>
    <col min="2825" max="2825" width="21.42578125" style="63" bestFit="1" customWidth="1"/>
    <col min="2826" max="3072" width="9.140625" style="63"/>
    <col min="3073" max="3073" width="11.42578125" style="63" bestFit="1" customWidth="1"/>
    <col min="3074" max="3077" width="9.140625" style="63"/>
    <col min="3078" max="3078" width="23.140625" style="63" bestFit="1" customWidth="1"/>
    <col min="3079" max="3080" width="9.140625" style="63"/>
    <col min="3081" max="3081" width="21.42578125" style="63" bestFit="1" customWidth="1"/>
    <col min="3082" max="3328" width="9.140625" style="63"/>
    <col min="3329" max="3329" width="11.42578125" style="63" bestFit="1" customWidth="1"/>
    <col min="3330" max="3333" width="9.140625" style="63"/>
    <col min="3334" max="3334" width="23.140625" style="63" bestFit="1" customWidth="1"/>
    <col min="3335" max="3336" width="9.140625" style="63"/>
    <col min="3337" max="3337" width="21.42578125" style="63" bestFit="1" customWidth="1"/>
    <col min="3338" max="3584" width="9.140625" style="63"/>
    <col min="3585" max="3585" width="11.42578125" style="63" bestFit="1" customWidth="1"/>
    <col min="3586" max="3589" width="9.140625" style="63"/>
    <col min="3590" max="3590" width="23.140625" style="63" bestFit="1" customWidth="1"/>
    <col min="3591" max="3592" width="9.140625" style="63"/>
    <col min="3593" max="3593" width="21.42578125" style="63" bestFit="1" customWidth="1"/>
    <col min="3594" max="3840" width="9.140625" style="63"/>
    <col min="3841" max="3841" width="11.42578125" style="63" bestFit="1" customWidth="1"/>
    <col min="3842" max="3845" width="9.140625" style="63"/>
    <col min="3846" max="3846" width="23.140625" style="63" bestFit="1" customWidth="1"/>
    <col min="3847" max="3848" width="9.140625" style="63"/>
    <col min="3849" max="3849" width="21.42578125" style="63" bestFit="1" customWidth="1"/>
    <col min="3850" max="4096" width="9.140625" style="63"/>
    <col min="4097" max="4097" width="11.42578125" style="63" bestFit="1" customWidth="1"/>
    <col min="4098" max="4101" width="9.140625" style="63"/>
    <col min="4102" max="4102" width="23.140625" style="63" bestFit="1" customWidth="1"/>
    <col min="4103" max="4104" width="9.140625" style="63"/>
    <col min="4105" max="4105" width="21.42578125" style="63" bestFit="1" customWidth="1"/>
    <col min="4106" max="4352" width="9.140625" style="63"/>
    <col min="4353" max="4353" width="11.42578125" style="63" bestFit="1" customWidth="1"/>
    <col min="4354" max="4357" width="9.140625" style="63"/>
    <col min="4358" max="4358" width="23.140625" style="63" bestFit="1" customWidth="1"/>
    <col min="4359" max="4360" width="9.140625" style="63"/>
    <col min="4361" max="4361" width="21.42578125" style="63" bestFit="1" customWidth="1"/>
    <col min="4362" max="4608" width="9.140625" style="63"/>
    <col min="4609" max="4609" width="11.42578125" style="63" bestFit="1" customWidth="1"/>
    <col min="4610" max="4613" width="9.140625" style="63"/>
    <col min="4614" max="4614" width="23.140625" style="63" bestFit="1" customWidth="1"/>
    <col min="4615" max="4616" width="9.140625" style="63"/>
    <col min="4617" max="4617" width="21.42578125" style="63" bestFit="1" customWidth="1"/>
    <col min="4618" max="4864" width="9.140625" style="63"/>
    <col min="4865" max="4865" width="11.42578125" style="63" bestFit="1" customWidth="1"/>
    <col min="4866" max="4869" width="9.140625" style="63"/>
    <col min="4870" max="4870" width="23.140625" style="63" bestFit="1" customWidth="1"/>
    <col min="4871" max="4872" width="9.140625" style="63"/>
    <col min="4873" max="4873" width="21.42578125" style="63" bestFit="1" customWidth="1"/>
    <col min="4874" max="5120" width="9.140625" style="63"/>
    <col min="5121" max="5121" width="11.42578125" style="63" bestFit="1" customWidth="1"/>
    <col min="5122" max="5125" width="9.140625" style="63"/>
    <col min="5126" max="5126" width="23.140625" style="63" bestFit="1" customWidth="1"/>
    <col min="5127" max="5128" width="9.140625" style="63"/>
    <col min="5129" max="5129" width="21.42578125" style="63" bestFit="1" customWidth="1"/>
    <col min="5130" max="5376" width="9.140625" style="63"/>
    <col min="5377" max="5377" width="11.42578125" style="63" bestFit="1" customWidth="1"/>
    <col min="5378" max="5381" width="9.140625" style="63"/>
    <col min="5382" max="5382" width="23.140625" style="63" bestFit="1" customWidth="1"/>
    <col min="5383" max="5384" width="9.140625" style="63"/>
    <col min="5385" max="5385" width="21.42578125" style="63" bestFit="1" customWidth="1"/>
    <col min="5386" max="5632" width="9.140625" style="63"/>
    <col min="5633" max="5633" width="11.42578125" style="63" bestFit="1" customWidth="1"/>
    <col min="5634" max="5637" width="9.140625" style="63"/>
    <col min="5638" max="5638" width="23.140625" style="63" bestFit="1" customWidth="1"/>
    <col min="5639" max="5640" width="9.140625" style="63"/>
    <col min="5641" max="5641" width="21.42578125" style="63" bestFit="1" customWidth="1"/>
    <col min="5642" max="5888" width="9.140625" style="63"/>
    <col min="5889" max="5889" width="11.42578125" style="63" bestFit="1" customWidth="1"/>
    <col min="5890" max="5893" width="9.140625" style="63"/>
    <col min="5894" max="5894" width="23.140625" style="63" bestFit="1" customWidth="1"/>
    <col min="5895" max="5896" width="9.140625" style="63"/>
    <col min="5897" max="5897" width="21.42578125" style="63" bestFit="1" customWidth="1"/>
    <col min="5898" max="6144" width="9.140625" style="63"/>
    <col min="6145" max="6145" width="11.42578125" style="63" bestFit="1" customWidth="1"/>
    <col min="6146" max="6149" width="9.140625" style="63"/>
    <col min="6150" max="6150" width="23.140625" style="63" bestFit="1" customWidth="1"/>
    <col min="6151" max="6152" width="9.140625" style="63"/>
    <col min="6153" max="6153" width="21.42578125" style="63" bestFit="1" customWidth="1"/>
    <col min="6154" max="6400" width="9.140625" style="63"/>
    <col min="6401" max="6401" width="11.42578125" style="63" bestFit="1" customWidth="1"/>
    <col min="6402" max="6405" width="9.140625" style="63"/>
    <col min="6406" max="6406" width="23.140625" style="63" bestFit="1" customWidth="1"/>
    <col min="6407" max="6408" width="9.140625" style="63"/>
    <col min="6409" max="6409" width="21.42578125" style="63" bestFit="1" customWidth="1"/>
    <col min="6410" max="6656" width="9.140625" style="63"/>
    <col min="6657" max="6657" width="11.42578125" style="63" bestFit="1" customWidth="1"/>
    <col min="6658" max="6661" width="9.140625" style="63"/>
    <col min="6662" max="6662" width="23.140625" style="63" bestFit="1" customWidth="1"/>
    <col min="6663" max="6664" width="9.140625" style="63"/>
    <col min="6665" max="6665" width="21.42578125" style="63" bestFit="1" customWidth="1"/>
    <col min="6666" max="6912" width="9.140625" style="63"/>
    <col min="6913" max="6913" width="11.42578125" style="63" bestFit="1" customWidth="1"/>
    <col min="6914" max="6917" width="9.140625" style="63"/>
    <col min="6918" max="6918" width="23.140625" style="63" bestFit="1" customWidth="1"/>
    <col min="6919" max="6920" width="9.140625" style="63"/>
    <col min="6921" max="6921" width="21.42578125" style="63" bestFit="1" customWidth="1"/>
    <col min="6922" max="7168" width="9.140625" style="63"/>
    <col min="7169" max="7169" width="11.42578125" style="63" bestFit="1" customWidth="1"/>
    <col min="7170" max="7173" width="9.140625" style="63"/>
    <col min="7174" max="7174" width="23.140625" style="63" bestFit="1" customWidth="1"/>
    <col min="7175" max="7176" width="9.140625" style="63"/>
    <col min="7177" max="7177" width="21.42578125" style="63" bestFit="1" customWidth="1"/>
    <col min="7178" max="7424" width="9.140625" style="63"/>
    <col min="7425" max="7425" width="11.42578125" style="63" bestFit="1" customWidth="1"/>
    <col min="7426" max="7429" width="9.140625" style="63"/>
    <col min="7430" max="7430" width="23.140625" style="63" bestFit="1" customWidth="1"/>
    <col min="7431" max="7432" width="9.140625" style="63"/>
    <col min="7433" max="7433" width="21.42578125" style="63" bestFit="1" customWidth="1"/>
    <col min="7434" max="7680" width="9.140625" style="63"/>
    <col min="7681" max="7681" width="11.42578125" style="63" bestFit="1" customWidth="1"/>
    <col min="7682" max="7685" width="9.140625" style="63"/>
    <col min="7686" max="7686" width="23.140625" style="63" bestFit="1" customWidth="1"/>
    <col min="7687" max="7688" width="9.140625" style="63"/>
    <col min="7689" max="7689" width="21.42578125" style="63" bestFit="1" customWidth="1"/>
    <col min="7690" max="7936" width="9.140625" style="63"/>
    <col min="7937" max="7937" width="11.42578125" style="63" bestFit="1" customWidth="1"/>
    <col min="7938" max="7941" width="9.140625" style="63"/>
    <col min="7942" max="7942" width="23.140625" style="63" bestFit="1" customWidth="1"/>
    <col min="7943" max="7944" width="9.140625" style="63"/>
    <col min="7945" max="7945" width="21.42578125" style="63" bestFit="1" customWidth="1"/>
    <col min="7946" max="8192" width="9.140625" style="63"/>
    <col min="8193" max="8193" width="11.42578125" style="63" bestFit="1" customWidth="1"/>
    <col min="8194" max="8197" width="9.140625" style="63"/>
    <col min="8198" max="8198" width="23.140625" style="63" bestFit="1" customWidth="1"/>
    <col min="8199" max="8200" width="9.140625" style="63"/>
    <col min="8201" max="8201" width="21.42578125" style="63" bestFit="1" customWidth="1"/>
    <col min="8202" max="8448" width="9.140625" style="63"/>
    <col min="8449" max="8449" width="11.42578125" style="63" bestFit="1" customWidth="1"/>
    <col min="8450" max="8453" width="9.140625" style="63"/>
    <col min="8454" max="8454" width="23.140625" style="63" bestFit="1" customWidth="1"/>
    <col min="8455" max="8456" width="9.140625" style="63"/>
    <col min="8457" max="8457" width="21.42578125" style="63" bestFit="1" customWidth="1"/>
    <col min="8458" max="8704" width="9.140625" style="63"/>
    <col min="8705" max="8705" width="11.42578125" style="63" bestFit="1" customWidth="1"/>
    <col min="8706" max="8709" width="9.140625" style="63"/>
    <col min="8710" max="8710" width="23.140625" style="63" bestFit="1" customWidth="1"/>
    <col min="8711" max="8712" width="9.140625" style="63"/>
    <col min="8713" max="8713" width="21.42578125" style="63" bestFit="1" customWidth="1"/>
    <col min="8714" max="8960" width="9.140625" style="63"/>
    <col min="8961" max="8961" width="11.42578125" style="63" bestFit="1" customWidth="1"/>
    <col min="8962" max="8965" width="9.140625" style="63"/>
    <col min="8966" max="8966" width="23.140625" style="63" bestFit="1" customWidth="1"/>
    <col min="8967" max="8968" width="9.140625" style="63"/>
    <col min="8969" max="8969" width="21.42578125" style="63" bestFit="1" customWidth="1"/>
    <col min="8970" max="9216" width="9.140625" style="63"/>
    <col min="9217" max="9217" width="11.42578125" style="63" bestFit="1" customWidth="1"/>
    <col min="9218" max="9221" width="9.140625" style="63"/>
    <col min="9222" max="9222" width="23.140625" style="63" bestFit="1" customWidth="1"/>
    <col min="9223" max="9224" width="9.140625" style="63"/>
    <col min="9225" max="9225" width="21.42578125" style="63" bestFit="1" customWidth="1"/>
    <col min="9226" max="9472" width="9.140625" style="63"/>
    <col min="9473" max="9473" width="11.42578125" style="63" bestFit="1" customWidth="1"/>
    <col min="9474" max="9477" width="9.140625" style="63"/>
    <col min="9478" max="9478" width="23.140625" style="63" bestFit="1" customWidth="1"/>
    <col min="9479" max="9480" width="9.140625" style="63"/>
    <col min="9481" max="9481" width="21.42578125" style="63" bestFit="1" customWidth="1"/>
    <col min="9482" max="9728" width="9.140625" style="63"/>
    <col min="9729" max="9729" width="11.42578125" style="63" bestFit="1" customWidth="1"/>
    <col min="9730" max="9733" width="9.140625" style="63"/>
    <col min="9734" max="9734" width="23.140625" style="63" bestFit="1" customWidth="1"/>
    <col min="9735" max="9736" width="9.140625" style="63"/>
    <col min="9737" max="9737" width="21.42578125" style="63" bestFit="1" customWidth="1"/>
    <col min="9738" max="9984" width="9.140625" style="63"/>
    <col min="9985" max="9985" width="11.42578125" style="63" bestFit="1" customWidth="1"/>
    <col min="9986" max="9989" width="9.140625" style="63"/>
    <col min="9990" max="9990" width="23.140625" style="63" bestFit="1" customWidth="1"/>
    <col min="9991" max="9992" width="9.140625" style="63"/>
    <col min="9993" max="9993" width="21.42578125" style="63" bestFit="1" customWidth="1"/>
    <col min="9994" max="10240" width="9.140625" style="63"/>
    <col min="10241" max="10241" width="11.42578125" style="63" bestFit="1" customWidth="1"/>
    <col min="10242" max="10245" width="9.140625" style="63"/>
    <col min="10246" max="10246" width="23.140625" style="63" bestFit="1" customWidth="1"/>
    <col min="10247" max="10248" width="9.140625" style="63"/>
    <col min="10249" max="10249" width="21.42578125" style="63" bestFit="1" customWidth="1"/>
    <col min="10250" max="10496" width="9.140625" style="63"/>
    <col min="10497" max="10497" width="11.42578125" style="63" bestFit="1" customWidth="1"/>
    <col min="10498" max="10501" width="9.140625" style="63"/>
    <col min="10502" max="10502" width="23.140625" style="63" bestFit="1" customWidth="1"/>
    <col min="10503" max="10504" width="9.140625" style="63"/>
    <col min="10505" max="10505" width="21.42578125" style="63" bestFit="1" customWidth="1"/>
    <col min="10506" max="10752" width="9.140625" style="63"/>
    <col min="10753" max="10753" width="11.42578125" style="63" bestFit="1" customWidth="1"/>
    <col min="10754" max="10757" width="9.140625" style="63"/>
    <col min="10758" max="10758" width="23.140625" style="63" bestFit="1" customWidth="1"/>
    <col min="10759" max="10760" width="9.140625" style="63"/>
    <col min="10761" max="10761" width="21.42578125" style="63" bestFit="1" customWidth="1"/>
    <col min="10762" max="11008" width="9.140625" style="63"/>
    <col min="11009" max="11009" width="11.42578125" style="63" bestFit="1" customWidth="1"/>
    <col min="11010" max="11013" width="9.140625" style="63"/>
    <col min="11014" max="11014" width="23.140625" style="63" bestFit="1" customWidth="1"/>
    <col min="11015" max="11016" width="9.140625" style="63"/>
    <col min="11017" max="11017" width="21.42578125" style="63" bestFit="1" customWidth="1"/>
    <col min="11018" max="11264" width="9.140625" style="63"/>
    <col min="11265" max="11265" width="11.42578125" style="63" bestFit="1" customWidth="1"/>
    <col min="11266" max="11269" width="9.140625" style="63"/>
    <col min="11270" max="11270" width="23.140625" style="63" bestFit="1" customWidth="1"/>
    <col min="11271" max="11272" width="9.140625" style="63"/>
    <col min="11273" max="11273" width="21.42578125" style="63" bestFit="1" customWidth="1"/>
    <col min="11274" max="11520" width="9.140625" style="63"/>
    <col min="11521" max="11521" width="11.42578125" style="63" bestFit="1" customWidth="1"/>
    <col min="11522" max="11525" width="9.140625" style="63"/>
    <col min="11526" max="11526" width="23.140625" style="63" bestFit="1" customWidth="1"/>
    <col min="11527" max="11528" width="9.140625" style="63"/>
    <col min="11529" max="11529" width="21.42578125" style="63" bestFit="1" customWidth="1"/>
    <col min="11530" max="11776" width="9.140625" style="63"/>
    <col min="11777" max="11777" width="11.42578125" style="63" bestFit="1" customWidth="1"/>
    <col min="11778" max="11781" width="9.140625" style="63"/>
    <col min="11782" max="11782" width="23.140625" style="63" bestFit="1" customWidth="1"/>
    <col min="11783" max="11784" width="9.140625" style="63"/>
    <col min="11785" max="11785" width="21.42578125" style="63" bestFit="1" customWidth="1"/>
    <col min="11786" max="12032" width="9.140625" style="63"/>
    <col min="12033" max="12033" width="11.42578125" style="63" bestFit="1" customWidth="1"/>
    <col min="12034" max="12037" width="9.140625" style="63"/>
    <col min="12038" max="12038" width="23.140625" style="63" bestFit="1" customWidth="1"/>
    <col min="12039" max="12040" width="9.140625" style="63"/>
    <col min="12041" max="12041" width="21.42578125" style="63" bestFit="1" customWidth="1"/>
    <col min="12042" max="12288" width="9.140625" style="63"/>
    <col min="12289" max="12289" width="11.42578125" style="63" bestFit="1" customWidth="1"/>
    <col min="12290" max="12293" width="9.140625" style="63"/>
    <col min="12294" max="12294" width="23.140625" style="63" bestFit="1" customWidth="1"/>
    <col min="12295" max="12296" width="9.140625" style="63"/>
    <col min="12297" max="12297" width="21.42578125" style="63" bestFit="1" customWidth="1"/>
    <col min="12298" max="12544" width="9.140625" style="63"/>
    <col min="12545" max="12545" width="11.42578125" style="63" bestFit="1" customWidth="1"/>
    <col min="12546" max="12549" width="9.140625" style="63"/>
    <col min="12550" max="12550" width="23.140625" style="63" bestFit="1" customWidth="1"/>
    <col min="12551" max="12552" width="9.140625" style="63"/>
    <col min="12553" max="12553" width="21.42578125" style="63" bestFit="1" customWidth="1"/>
    <col min="12554" max="12800" width="9.140625" style="63"/>
    <col min="12801" max="12801" width="11.42578125" style="63" bestFit="1" customWidth="1"/>
    <col min="12802" max="12805" width="9.140625" style="63"/>
    <col min="12806" max="12806" width="23.140625" style="63" bestFit="1" customWidth="1"/>
    <col min="12807" max="12808" width="9.140625" style="63"/>
    <col min="12809" max="12809" width="21.42578125" style="63" bestFit="1" customWidth="1"/>
    <col min="12810" max="13056" width="9.140625" style="63"/>
    <col min="13057" max="13057" width="11.42578125" style="63" bestFit="1" customWidth="1"/>
    <col min="13058" max="13061" width="9.140625" style="63"/>
    <col min="13062" max="13062" width="23.140625" style="63" bestFit="1" customWidth="1"/>
    <col min="13063" max="13064" width="9.140625" style="63"/>
    <col min="13065" max="13065" width="21.42578125" style="63" bestFit="1" customWidth="1"/>
    <col min="13066" max="13312" width="9.140625" style="63"/>
    <col min="13313" max="13313" width="11.42578125" style="63" bestFit="1" customWidth="1"/>
    <col min="13314" max="13317" width="9.140625" style="63"/>
    <col min="13318" max="13318" width="23.140625" style="63" bestFit="1" customWidth="1"/>
    <col min="13319" max="13320" width="9.140625" style="63"/>
    <col min="13321" max="13321" width="21.42578125" style="63" bestFit="1" customWidth="1"/>
    <col min="13322" max="13568" width="9.140625" style="63"/>
    <col min="13569" max="13569" width="11.42578125" style="63" bestFit="1" customWidth="1"/>
    <col min="13570" max="13573" width="9.140625" style="63"/>
    <col min="13574" max="13574" width="23.140625" style="63" bestFit="1" customWidth="1"/>
    <col min="13575" max="13576" width="9.140625" style="63"/>
    <col min="13577" max="13577" width="21.42578125" style="63" bestFit="1" customWidth="1"/>
    <col min="13578" max="13824" width="9.140625" style="63"/>
    <col min="13825" max="13825" width="11.42578125" style="63" bestFit="1" customWidth="1"/>
    <col min="13826" max="13829" width="9.140625" style="63"/>
    <col min="13830" max="13830" width="23.140625" style="63" bestFit="1" customWidth="1"/>
    <col min="13831" max="13832" width="9.140625" style="63"/>
    <col min="13833" max="13833" width="21.42578125" style="63" bestFit="1" customWidth="1"/>
    <col min="13834" max="14080" width="9.140625" style="63"/>
    <col min="14081" max="14081" width="11.42578125" style="63" bestFit="1" customWidth="1"/>
    <col min="14082" max="14085" width="9.140625" style="63"/>
    <col min="14086" max="14086" width="23.140625" style="63" bestFit="1" customWidth="1"/>
    <col min="14087" max="14088" width="9.140625" style="63"/>
    <col min="14089" max="14089" width="21.42578125" style="63" bestFit="1" customWidth="1"/>
    <col min="14090" max="14336" width="9.140625" style="63"/>
    <col min="14337" max="14337" width="11.42578125" style="63" bestFit="1" customWidth="1"/>
    <col min="14338" max="14341" width="9.140625" style="63"/>
    <col min="14342" max="14342" width="23.140625" style="63" bestFit="1" customWidth="1"/>
    <col min="14343" max="14344" width="9.140625" style="63"/>
    <col min="14345" max="14345" width="21.42578125" style="63" bestFit="1" customWidth="1"/>
    <col min="14346" max="14592" width="9.140625" style="63"/>
    <col min="14593" max="14593" width="11.42578125" style="63" bestFit="1" customWidth="1"/>
    <col min="14594" max="14597" width="9.140625" style="63"/>
    <col min="14598" max="14598" width="23.140625" style="63" bestFit="1" customWidth="1"/>
    <col min="14599" max="14600" width="9.140625" style="63"/>
    <col min="14601" max="14601" width="21.42578125" style="63" bestFit="1" customWidth="1"/>
    <col min="14602" max="14848" width="9.140625" style="63"/>
    <col min="14849" max="14849" width="11.42578125" style="63" bestFit="1" customWidth="1"/>
    <col min="14850" max="14853" width="9.140625" style="63"/>
    <col min="14854" max="14854" width="23.140625" style="63" bestFit="1" customWidth="1"/>
    <col min="14855" max="14856" width="9.140625" style="63"/>
    <col min="14857" max="14857" width="21.42578125" style="63" bestFit="1" customWidth="1"/>
    <col min="14858" max="15104" width="9.140625" style="63"/>
    <col min="15105" max="15105" width="11.42578125" style="63" bestFit="1" customWidth="1"/>
    <col min="15106" max="15109" width="9.140625" style="63"/>
    <col min="15110" max="15110" width="23.140625" style="63" bestFit="1" customWidth="1"/>
    <col min="15111" max="15112" width="9.140625" style="63"/>
    <col min="15113" max="15113" width="21.42578125" style="63" bestFit="1" customWidth="1"/>
    <col min="15114" max="15360" width="9.140625" style="63"/>
    <col min="15361" max="15361" width="11.42578125" style="63" bestFit="1" customWidth="1"/>
    <col min="15362" max="15365" width="9.140625" style="63"/>
    <col min="15366" max="15366" width="23.140625" style="63" bestFit="1" customWidth="1"/>
    <col min="15367" max="15368" width="9.140625" style="63"/>
    <col min="15369" max="15369" width="21.42578125" style="63" bestFit="1" customWidth="1"/>
    <col min="15370" max="15616" width="9.140625" style="63"/>
    <col min="15617" max="15617" width="11.42578125" style="63" bestFit="1" customWidth="1"/>
    <col min="15618" max="15621" width="9.140625" style="63"/>
    <col min="15622" max="15622" width="23.140625" style="63" bestFit="1" customWidth="1"/>
    <col min="15623" max="15624" width="9.140625" style="63"/>
    <col min="15625" max="15625" width="21.42578125" style="63" bestFit="1" customWidth="1"/>
    <col min="15626" max="15872" width="9.140625" style="63"/>
    <col min="15873" max="15873" width="11.42578125" style="63" bestFit="1" customWidth="1"/>
    <col min="15874" max="15877" width="9.140625" style="63"/>
    <col min="15878" max="15878" width="23.140625" style="63" bestFit="1" customWidth="1"/>
    <col min="15879" max="15880" width="9.140625" style="63"/>
    <col min="15881" max="15881" width="21.42578125" style="63" bestFit="1" customWidth="1"/>
    <col min="15882" max="16128" width="9.140625" style="63"/>
    <col min="16129" max="16129" width="11.42578125" style="63" bestFit="1" customWidth="1"/>
    <col min="16130" max="16133" width="9.140625" style="63"/>
    <col min="16134" max="16134" width="23.140625" style="63" bestFit="1" customWidth="1"/>
    <col min="16135" max="16136" width="9.140625" style="63"/>
    <col min="16137" max="16137" width="21.42578125" style="63" bestFit="1" customWidth="1"/>
    <col min="16138" max="16384" width="9.140625" style="63"/>
  </cols>
  <sheetData>
    <row r="1" spans="1:21">
      <c r="A1" s="63" t="s">
        <v>59</v>
      </c>
      <c r="B1" s="63" t="s">
        <v>56</v>
      </c>
      <c r="D1" s="63" t="s">
        <v>57</v>
      </c>
      <c r="F1" s="63" t="s">
        <v>58</v>
      </c>
      <c r="I1" s="63" t="s">
        <v>61</v>
      </c>
      <c r="K1" s="63" t="s">
        <v>63</v>
      </c>
      <c r="M1" s="63" t="s">
        <v>66</v>
      </c>
      <c r="O1" s="63" t="s">
        <v>69</v>
      </c>
      <c r="Q1" s="63" t="s">
        <v>70</v>
      </c>
      <c r="U1" s="63" t="s">
        <v>269</v>
      </c>
    </row>
    <row r="2" spans="1:21">
      <c r="B2" s="63" t="s">
        <v>50</v>
      </c>
      <c r="D2" s="63" t="s">
        <v>51</v>
      </c>
      <c r="F2" s="63" t="s">
        <v>2</v>
      </c>
      <c r="I2" s="63" t="s">
        <v>60</v>
      </c>
      <c r="K2" s="63" t="s">
        <v>62</v>
      </c>
      <c r="M2" s="63" t="s">
        <v>65</v>
      </c>
      <c r="O2" s="63" t="s">
        <v>67</v>
      </c>
      <c r="Q2" s="63" t="s">
        <v>339</v>
      </c>
      <c r="U2" s="63" t="s">
        <v>270</v>
      </c>
    </row>
    <row r="3" spans="1:21">
      <c r="B3" s="63">
        <v>1</v>
      </c>
      <c r="D3" s="63" t="s">
        <v>340</v>
      </c>
      <c r="F3" s="63" t="s">
        <v>339</v>
      </c>
      <c r="H3" s="64"/>
      <c r="I3" s="64"/>
      <c r="K3" s="63" t="s">
        <v>341</v>
      </c>
      <c r="M3" s="63" t="s">
        <v>339</v>
      </c>
      <c r="O3" s="63" t="s">
        <v>339</v>
      </c>
      <c r="Q3" s="63" t="s">
        <v>311</v>
      </c>
      <c r="U3" s="63" t="s">
        <v>271</v>
      </c>
    </row>
    <row r="4" spans="1:21" ht="13.5" thickBot="1">
      <c r="B4" s="63">
        <v>2</v>
      </c>
      <c r="D4" s="63" t="s">
        <v>310</v>
      </c>
      <c r="F4" s="63" t="s">
        <v>15</v>
      </c>
      <c r="H4" s="64">
        <v>0</v>
      </c>
      <c r="I4" s="64" t="s">
        <v>296</v>
      </c>
      <c r="J4" s="63" t="s">
        <v>348</v>
      </c>
      <c r="K4" s="63" t="s">
        <v>297</v>
      </c>
      <c r="M4" s="63" t="s">
        <v>68</v>
      </c>
      <c r="O4" s="63" t="s">
        <v>68</v>
      </c>
      <c r="Q4" s="63" t="s">
        <v>93</v>
      </c>
      <c r="U4" s="63" t="s">
        <v>269</v>
      </c>
    </row>
    <row r="5" spans="1:21" ht="14.25" thickTop="1" thickBot="1">
      <c r="B5" s="63">
        <v>3</v>
      </c>
      <c r="D5" s="63" t="s">
        <v>52</v>
      </c>
      <c r="F5" s="63" t="s">
        <v>16</v>
      </c>
      <c r="H5" s="64" t="s">
        <v>95</v>
      </c>
      <c r="I5" s="64" t="s">
        <v>96</v>
      </c>
      <c r="J5" s="93" t="s">
        <v>342</v>
      </c>
      <c r="K5" s="63" t="s">
        <v>64</v>
      </c>
      <c r="M5" s="63" t="s">
        <v>312</v>
      </c>
      <c r="O5" s="63">
        <v>1</v>
      </c>
      <c r="Q5" s="63" t="s">
        <v>298</v>
      </c>
      <c r="U5" s="63" t="s">
        <v>275</v>
      </c>
    </row>
    <row r="6" spans="1:21" ht="13.5" thickBot="1">
      <c r="B6" s="63">
        <v>4</v>
      </c>
      <c r="D6" s="63" t="s">
        <v>53</v>
      </c>
      <c r="H6" s="64" t="s">
        <v>97</v>
      </c>
      <c r="I6" s="64" t="s">
        <v>98</v>
      </c>
      <c r="J6" s="94" t="s">
        <v>343</v>
      </c>
      <c r="K6" s="63">
        <v>1</v>
      </c>
      <c r="M6" s="63" t="s">
        <v>313</v>
      </c>
      <c r="O6" s="63">
        <v>2</v>
      </c>
      <c r="Q6" s="63" t="s">
        <v>94</v>
      </c>
    </row>
    <row r="7" spans="1:21" ht="13.5" thickBot="1">
      <c r="B7" s="63">
        <v>5</v>
      </c>
      <c r="D7" s="63" t="s">
        <v>54</v>
      </c>
      <c r="H7" s="64" t="s">
        <v>99</v>
      </c>
      <c r="I7" s="64" t="s">
        <v>100</v>
      </c>
      <c r="J7" s="94">
        <v>4</v>
      </c>
      <c r="K7" s="63">
        <v>2</v>
      </c>
      <c r="M7" s="63" t="s">
        <v>314</v>
      </c>
      <c r="O7" s="63">
        <v>3</v>
      </c>
      <c r="Q7" s="63" t="s">
        <v>300</v>
      </c>
    </row>
    <row r="8" spans="1:21" ht="13.5" thickBot="1">
      <c r="B8" s="63">
        <v>6</v>
      </c>
      <c r="D8" s="63" t="s">
        <v>299</v>
      </c>
      <c r="H8" s="64" t="s">
        <v>101</v>
      </c>
      <c r="I8" s="64" t="s">
        <v>102</v>
      </c>
      <c r="J8" s="94">
        <v>2</v>
      </c>
      <c r="K8" s="63">
        <v>3</v>
      </c>
      <c r="M8" s="63" t="s">
        <v>315</v>
      </c>
      <c r="O8" s="63">
        <v>4</v>
      </c>
      <c r="Q8" s="63" t="s">
        <v>301</v>
      </c>
    </row>
    <row r="9" spans="1:21" ht="13.5" thickBot="1">
      <c r="B9" s="63">
        <v>7</v>
      </c>
      <c r="D9" s="63" t="s">
        <v>55</v>
      </c>
      <c r="H9" s="64" t="s">
        <v>103</v>
      </c>
      <c r="I9" s="64" t="s">
        <v>104</v>
      </c>
      <c r="J9" s="94">
        <v>3</v>
      </c>
      <c r="K9" s="63">
        <v>4</v>
      </c>
      <c r="O9" s="63">
        <v>5</v>
      </c>
      <c r="Q9" s="63" t="s">
        <v>302</v>
      </c>
    </row>
    <row r="10" spans="1:21" ht="13.5" thickBot="1">
      <c r="B10" s="63">
        <v>8</v>
      </c>
      <c r="H10" s="64" t="s">
        <v>105</v>
      </c>
      <c r="I10" s="64" t="s">
        <v>106</v>
      </c>
      <c r="J10" s="94">
        <v>4</v>
      </c>
      <c r="K10" s="63">
        <v>6</v>
      </c>
      <c r="O10" s="63">
        <v>6</v>
      </c>
      <c r="Q10" s="63" t="s">
        <v>71</v>
      </c>
    </row>
    <row r="11" spans="1:21" ht="13.5" thickBot="1">
      <c r="B11" s="63">
        <v>9</v>
      </c>
      <c r="H11" s="64" t="s">
        <v>107</v>
      </c>
      <c r="I11" s="64" t="s">
        <v>108</v>
      </c>
      <c r="J11" s="94">
        <v>7</v>
      </c>
      <c r="K11" s="63">
        <v>7</v>
      </c>
      <c r="O11" s="63">
        <v>7</v>
      </c>
      <c r="Q11" s="63" t="s">
        <v>72</v>
      </c>
    </row>
    <row r="12" spans="1:21" ht="13.5" thickBot="1">
      <c r="B12" s="63">
        <v>10</v>
      </c>
      <c r="H12" s="64" t="s">
        <v>109</v>
      </c>
      <c r="I12" s="64" t="s">
        <v>110</v>
      </c>
      <c r="J12" s="94">
        <v>7</v>
      </c>
      <c r="K12" s="63">
        <v>8</v>
      </c>
      <c r="O12" s="63">
        <v>8</v>
      </c>
      <c r="Q12" s="63" t="s">
        <v>73</v>
      </c>
    </row>
    <row r="13" spans="1:21" ht="13.5" thickBot="1">
      <c r="B13" s="63">
        <v>11</v>
      </c>
      <c r="H13" s="64" t="s">
        <v>111</v>
      </c>
      <c r="I13" s="64" t="s">
        <v>112</v>
      </c>
      <c r="J13" s="94">
        <v>1</v>
      </c>
      <c r="O13" s="63">
        <v>9</v>
      </c>
      <c r="Q13" s="63" t="s">
        <v>74</v>
      </c>
    </row>
    <row r="14" spans="1:21" ht="13.5" thickBot="1">
      <c r="B14" s="63">
        <v>12</v>
      </c>
      <c r="H14" s="64" t="s">
        <v>113</v>
      </c>
      <c r="I14" s="64" t="s">
        <v>114</v>
      </c>
      <c r="J14" s="94" t="s">
        <v>343</v>
      </c>
      <c r="O14" s="63">
        <v>10</v>
      </c>
      <c r="Q14" s="63" t="s">
        <v>75</v>
      </c>
    </row>
    <row r="15" spans="1:21" ht="13.5" thickBot="1">
      <c r="B15" s="63">
        <v>13</v>
      </c>
      <c r="H15" s="64" t="s">
        <v>115</v>
      </c>
      <c r="I15" s="64" t="s">
        <v>116</v>
      </c>
      <c r="J15" s="94" t="s">
        <v>344</v>
      </c>
      <c r="O15" s="63">
        <v>11</v>
      </c>
      <c r="Q15" s="63" t="s">
        <v>76</v>
      </c>
    </row>
    <row r="16" spans="1:21" ht="13.5" thickBot="1">
      <c r="B16" s="63">
        <v>14</v>
      </c>
      <c r="H16" s="64" t="s">
        <v>117</v>
      </c>
      <c r="I16" s="64" t="s">
        <v>118</v>
      </c>
      <c r="J16" s="94">
        <v>8</v>
      </c>
      <c r="O16" s="63">
        <v>12</v>
      </c>
      <c r="Q16" s="63" t="s">
        <v>77</v>
      </c>
    </row>
    <row r="17" spans="2:17" ht="13.5" thickBot="1">
      <c r="B17" s="63">
        <v>15</v>
      </c>
      <c r="H17" s="64" t="s">
        <v>119</v>
      </c>
      <c r="I17" s="64" t="s">
        <v>120</v>
      </c>
      <c r="J17" s="94" t="s">
        <v>343</v>
      </c>
      <c r="O17" s="63">
        <v>13</v>
      </c>
      <c r="Q17" s="63" t="s">
        <v>78</v>
      </c>
    </row>
    <row r="18" spans="2:17" ht="13.5" thickBot="1">
      <c r="B18" s="63">
        <v>16</v>
      </c>
      <c r="H18" s="64" t="s">
        <v>121</v>
      </c>
      <c r="I18" s="64" t="s">
        <v>122</v>
      </c>
      <c r="J18" s="94">
        <v>4</v>
      </c>
      <c r="O18" s="63">
        <v>14</v>
      </c>
      <c r="Q18" s="63" t="s">
        <v>79</v>
      </c>
    </row>
    <row r="19" spans="2:17" ht="13.5" thickBot="1">
      <c r="B19" s="63">
        <v>17</v>
      </c>
      <c r="H19" s="64" t="s">
        <v>123</v>
      </c>
      <c r="I19" s="64" t="s">
        <v>124</v>
      </c>
      <c r="J19" s="94">
        <v>2</v>
      </c>
      <c r="O19" s="63">
        <v>15</v>
      </c>
      <c r="Q19" s="63" t="s">
        <v>80</v>
      </c>
    </row>
    <row r="20" spans="2:17" ht="13.5" thickBot="1">
      <c r="B20" s="63">
        <v>18</v>
      </c>
      <c r="H20" s="64" t="s">
        <v>125</v>
      </c>
      <c r="I20" s="64" t="s">
        <v>126</v>
      </c>
      <c r="J20" s="94">
        <v>1</v>
      </c>
      <c r="O20" s="63">
        <v>16</v>
      </c>
      <c r="Q20" s="63" t="s">
        <v>81</v>
      </c>
    </row>
    <row r="21" spans="2:17" ht="13.5" thickBot="1">
      <c r="B21" s="63">
        <v>19</v>
      </c>
      <c r="H21" s="64" t="s">
        <v>127</v>
      </c>
      <c r="I21" s="64" t="s">
        <v>128</v>
      </c>
      <c r="J21" s="94">
        <v>7</v>
      </c>
      <c r="O21" s="63">
        <v>17</v>
      </c>
      <c r="Q21" s="63" t="s">
        <v>82</v>
      </c>
    </row>
    <row r="22" spans="2:17" ht="13.5" thickBot="1">
      <c r="B22" s="63">
        <v>20</v>
      </c>
      <c r="H22" s="64" t="s">
        <v>129</v>
      </c>
      <c r="I22" s="64" t="s">
        <v>130</v>
      </c>
      <c r="J22" s="94">
        <v>3</v>
      </c>
      <c r="O22" s="63">
        <v>18</v>
      </c>
      <c r="Q22" s="63" t="s">
        <v>83</v>
      </c>
    </row>
    <row r="23" spans="2:17" ht="13.5" thickBot="1">
      <c r="B23" s="63">
        <v>21</v>
      </c>
      <c r="H23" s="64" t="s">
        <v>131</v>
      </c>
      <c r="I23" s="64" t="s">
        <v>132</v>
      </c>
      <c r="J23" s="94" t="s">
        <v>343</v>
      </c>
      <c r="O23" s="63">
        <v>19</v>
      </c>
      <c r="Q23" s="63" t="s">
        <v>84</v>
      </c>
    </row>
    <row r="24" spans="2:17" ht="13.5" thickBot="1">
      <c r="B24" s="63">
        <v>22</v>
      </c>
      <c r="H24" s="64" t="s">
        <v>133</v>
      </c>
      <c r="I24" s="64" t="s">
        <v>134</v>
      </c>
      <c r="J24" s="94">
        <v>6</v>
      </c>
      <c r="O24" s="63">
        <v>20</v>
      </c>
      <c r="Q24" s="63" t="s">
        <v>85</v>
      </c>
    </row>
    <row r="25" spans="2:17" ht="13.5" thickBot="1">
      <c r="B25" s="63">
        <v>23</v>
      </c>
      <c r="H25" s="64" t="s">
        <v>135</v>
      </c>
      <c r="I25" s="64" t="s">
        <v>136</v>
      </c>
      <c r="J25" s="94">
        <v>4</v>
      </c>
      <c r="O25" s="63">
        <v>21</v>
      </c>
      <c r="Q25" s="63" t="s">
        <v>86</v>
      </c>
    </row>
    <row r="26" spans="2:17" ht="13.5" thickBot="1">
      <c r="B26" s="63">
        <v>24</v>
      </c>
      <c r="H26" s="64" t="s">
        <v>137</v>
      </c>
      <c r="I26" s="64" t="s">
        <v>138</v>
      </c>
      <c r="J26" s="94">
        <v>7</v>
      </c>
      <c r="O26" s="63">
        <v>22</v>
      </c>
      <c r="Q26" s="63" t="s">
        <v>87</v>
      </c>
    </row>
    <row r="27" spans="2:17" ht="13.5" thickBot="1">
      <c r="B27" s="63">
        <v>25</v>
      </c>
      <c r="H27" s="64" t="s">
        <v>139</v>
      </c>
      <c r="I27" s="64" t="s">
        <v>140</v>
      </c>
      <c r="J27" s="94">
        <v>6</v>
      </c>
      <c r="O27" s="63">
        <v>23</v>
      </c>
      <c r="Q27" s="63" t="s">
        <v>88</v>
      </c>
    </row>
    <row r="28" spans="2:17" ht="13.5" thickBot="1">
      <c r="B28" s="63">
        <v>26</v>
      </c>
      <c r="H28" s="64" t="s">
        <v>141</v>
      </c>
      <c r="I28" s="64" t="s">
        <v>142</v>
      </c>
      <c r="J28" s="94">
        <v>6</v>
      </c>
      <c r="O28" s="63">
        <v>24</v>
      </c>
      <c r="Q28" s="63" t="s">
        <v>89</v>
      </c>
    </row>
    <row r="29" spans="2:17" ht="13.5" thickBot="1">
      <c r="B29" s="63">
        <v>27</v>
      </c>
      <c r="H29" s="64" t="s">
        <v>143</v>
      </c>
      <c r="I29" s="64" t="s">
        <v>144</v>
      </c>
      <c r="J29" s="94">
        <v>6</v>
      </c>
      <c r="O29" s="63">
        <v>25</v>
      </c>
      <c r="Q29" s="63" t="s">
        <v>90</v>
      </c>
    </row>
    <row r="30" spans="2:17" ht="13.5" thickBot="1">
      <c r="B30" s="63">
        <v>28</v>
      </c>
      <c r="H30" s="64" t="s">
        <v>145</v>
      </c>
      <c r="I30" s="64" t="s">
        <v>146</v>
      </c>
      <c r="J30" s="94">
        <v>4</v>
      </c>
      <c r="Q30" s="63" t="s">
        <v>91</v>
      </c>
    </row>
    <row r="31" spans="2:17" ht="13.5" thickBot="1">
      <c r="B31" s="63">
        <v>29</v>
      </c>
      <c r="H31" s="64" t="s">
        <v>147</v>
      </c>
      <c r="I31" s="64" t="s">
        <v>148</v>
      </c>
      <c r="J31" s="94" t="s">
        <v>343</v>
      </c>
      <c r="Q31" s="63" t="s">
        <v>92</v>
      </c>
    </row>
    <row r="32" spans="2:17" ht="13.5" thickBot="1">
      <c r="B32" s="63">
        <v>30</v>
      </c>
      <c r="H32" s="64" t="s">
        <v>149</v>
      </c>
      <c r="I32" s="64" t="s">
        <v>150</v>
      </c>
      <c r="J32" s="94">
        <v>6</v>
      </c>
      <c r="Q32" s="63" t="s">
        <v>303</v>
      </c>
    </row>
    <row r="33" spans="2:10" ht="13.5" thickBot="1">
      <c r="B33" s="63">
        <v>31</v>
      </c>
      <c r="H33" s="64" t="s">
        <v>151</v>
      </c>
      <c r="I33" s="64" t="s">
        <v>152</v>
      </c>
      <c r="J33" s="94">
        <v>2</v>
      </c>
    </row>
    <row r="34" spans="2:10" ht="13.5" thickBot="1">
      <c r="B34" s="63">
        <v>32</v>
      </c>
      <c r="H34" s="64" t="s">
        <v>153</v>
      </c>
      <c r="I34" s="64" t="s">
        <v>154</v>
      </c>
      <c r="J34" s="94">
        <v>3</v>
      </c>
    </row>
    <row r="35" spans="2:10" ht="13.5" thickBot="1">
      <c r="B35" s="63">
        <v>33</v>
      </c>
      <c r="H35" s="64" t="s">
        <v>155</v>
      </c>
      <c r="I35" s="64" t="s">
        <v>156</v>
      </c>
      <c r="J35" s="94" t="s">
        <v>345</v>
      </c>
    </row>
    <row r="36" spans="2:10" ht="13.5" thickBot="1">
      <c r="B36" s="63">
        <v>34</v>
      </c>
      <c r="H36" s="64" t="s">
        <v>157</v>
      </c>
      <c r="I36" s="64" t="s">
        <v>158</v>
      </c>
      <c r="J36" s="94">
        <v>7</v>
      </c>
    </row>
    <row r="37" spans="2:10" ht="13.5" thickBot="1">
      <c r="B37" s="63">
        <v>35</v>
      </c>
      <c r="H37" s="64" t="s">
        <v>159</v>
      </c>
      <c r="I37" s="64" t="s">
        <v>160</v>
      </c>
      <c r="J37" s="94">
        <v>3</v>
      </c>
    </row>
    <row r="38" spans="2:10" ht="13.5" thickBot="1">
      <c r="B38" s="63">
        <v>36</v>
      </c>
      <c r="H38" s="64" t="s">
        <v>161</v>
      </c>
      <c r="I38" s="64" t="s">
        <v>162</v>
      </c>
      <c r="J38" s="94">
        <v>8</v>
      </c>
    </row>
    <row r="39" spans="2:10" ht="13.5" thickBot="1">
      <c r="B39" s="63">
        <v>37</v>
      </c>
      <c r="H39" s="64" t="s">
        <v>163</v>
      </c>
      <c r="I39" s="64" t="s">
        <v>164</v>
      </c>
      <c r="J39" s="94">
        <v>2</v>
      </c>
    </row>
    <row r="40" spans="2:10" ht="13.5" thickBot="1">
      <c r="B40" s="63">
        <v>38</v>
      </c>
      <c r="H40" s="64" t="s">
        <v>165</v>
      </c>
      <c r="I40" s="64" t="s">
        <v>166</v>
      </c>
      <c r="J40" s="94" t="s">
        <v>346</v>
      </c>
    </row>
    <row r="41" spans="2:10" ht="13.5" thickBot="1">
      <c r="B41" s="63">
        <v>39</v>
      </c>
      <c r="H41" s="64" t="s">
        <v>167</v>
      </c>
      <c r="I41" s="64" t="s">
        <v>168</v>
      </c>
      <c r="J41" s="94">
        <v>8</v>
      </c>
    </row>
    <row r="42" spans="2:10" ht="13.5" thickBot="1">
      <c r="B42" s="63">
        <v>40</v>
      </c>
      <c r="H42" s="64" t="s">
        <v>169</v>
      </c>
      <c r="I42" s="64" t="s">
        <v>170</v>
      </c>
      <c r="J42" s="94">
        <v>1</v>
      </c>
    </row>
    <row r="43" spans="2:10" ht="13.5" thickBot="1">
      <c r="B43" s="63">
        <v>41</v>
      </c>
      <c r="H43" s="64" t="s">
        <v>171</v>
      </c>
      <c r="I43" s="64" t="s">
        <v>172</v>
      </c>
      <c r="J43" s="94">
        <v>2</v>
      </c>
    </row>
    <row r="44" spans="2:10" ht="13.5" thickBot="1">
      <c r="B44" s="63">
        <v>42</v>
      </c>
      <c r="H44" s="64" t="s">
        <v>173</v>
      </c>
      <c r="I44" s="64" t="s">
        <v>174</v>
      </c>
      <c r="J44" s="94">
        <v>7</v>
      </c>
    </row>
    <row r="45" spans="2:10" ht="13.5" thickBot="1">
      <c r="B45" s="63">
        <v>43</v>
      </c>
      <c r="H45" s="64" t="s">
        <v>175</v>
      </c>
      <c r="I45" s="64" t="s">
        <v>176</v>
      </c>
      <c r="J45" s="94">
        <v>8</v>
      </c>
    </row>
    <row r="46" spans="2:10" ht="13.5" thickBot="1">
      <c r="B46" s="63">
        <v>44</v>
      </c>
      <c r="H46" s="64" t="s">
        <v>177</v>
      </c>
      <c r="I46" s="64" t="s">
        <v>178</v>
      </c>
      <c r="J46" s="94">
        <v>8</v>
      </c>
    </row>
    <row r="47" spans="2:10" ht="13.5" thickBot="1">
      <c r="B47" s="63">
        <v>45</v>
      </c>
      <c r="H47" s="64" t="s">
        <v>179</v>
      </c>
      <c r="I47" s="64" t="s">
        <v>180</v>
      </c>
      <c r="J47" s="94">
        <v>8</v>
      </c>
    </row>
    <row r="48" spans="2:10" ht="13.5" thickBot="1">
      <c r="B48" s="63">
        <v>46</v>
      </c>
      <c r="H48" s="64" t="s">
        <v>181</v>
      </c>
      <c r="I48" s="64" t="s">
        <v>182</v>
      </c>
      <c r="J48" s="94" t="s">
        <v>347</v>
      </c>
    </row>
    <row r="49" spans="2:10" ht="14.25" thickTop="1" thickBot="1">
      <c r="B49" s="65">
        <v>47</v>
      </c>
      <c r="H49" s="64" t="s">
        <v>183</v>
      </c>
      <c r="I49" s="64" t="s">
        <v>184</v>
      </c>
      <c r="J49" s="93">
        <v>2</v>
      </c>
    </row>
    <row r="50" spans="2:10" ht="13.5" thickBot="1">
      <c r="B50" s="65">
        <v>48</v>
      </c>
      <c r="H50" s="64" t="s">
        <v>185</v>
      </c>
      <c r="I50" s="64" t="s">
        <v>186</v>
      </c>
      <c r="J50" s="94">
        <v>7</v>
      </c>
    </row>
    <row r="51" spans="2:10" ht="13.5" thickBot="1">
      <c r="B51" s="65">
        <v>49</v>
      </c>
      <c r="H51" s="64" t="s">
        <v>187</v>
      </c>
      <c r="I51" s="64" t="s">
        <v>188</v>
      </c>
      <c r="J51" s="94">
        <v>8</v>
      </c>
    </row>
    <row r="52" spans="2:10" ht="13.5" thickBot="1">
      <c r="B52" s="65">
        <v>50</v>
      </c>
      <c r="H52" s="64" t="s">
        <v>189</v>
      </c>
      <c r="I52" s="64" t="s">
        <v>190</v>
      </c>
      <c r="J52" s="94">
        <v>3</v>
      </c>
    </row>
    <row r="53" spans="2:10" ht="13.5" thickBot="1">
      <c r="H53" s="64" t="s">
        <v>191</v>
      </c>
      <c r="I53" s="64" t="s">
        <v>192</v>
      </c>
      <c r="J53" s="94">
        <v>3</v>
      </c>
    </row>
    <row r="54" spans="2:10" ht="13.5" thickBot="1">
      <c r="H54" s="64" t="s">
        <v>193</v>
      </c>
      <c r="I54" s="64" t="s">
        <v>194</v>
      </c>
      <c r="J54" s="94">
        <v>6</v>
      </c>
    </row>
    <row r="55" spans="2:10" ht="13.5" thickBot="1">
      <c r="H55" s="64" t="s">
        <v>195</v>
      </c>
      <c r="I55" s="64" t="s">
        <v>196</v>
      </c>
      <c r="J55" s="94">
        <v>8</v>
      </c>
    </row>
    <row r="56" spans="2:10" ht="13.5" thickBot="1">
      <c r="H56" s="64" t="s">
        <v>197</v>
      </c>
      <c r="I56" s="64" t="s">
        <v>198</v>
      </c>
      <c r="J56" s="94">
        <v>7</v>
      </c>
    </row>
    <row r="57" spans="2:10" ht="13.5" thickBot="1">
      <c r="H57" s="64" t="s">
        <v>199</v>
      </c>
      <c r="I57" s="64" t="s">
        <v>200</v>
      </c>
      <c r="J57" s="94">
        <v>7</v>
      </c>
    </row>
    <row r="58" spans="2:10" ht="13.5" thickBot="1">
      <c r="H58" s="64" t="s">
        <v>201</v>
      </c>
      <c r="I58" s="64" t="s">
        <v>202</v>
      </c>
      <c r="J58" s="94">
        <v>2</v>
      </c>
    </row>
    <row r="59" spans="2:10" ht="13.5" thickBot="1">
      <c r="H59" s="64" t="s">
        <v>203</v>
      </c>
      <c r="I59" s="64" t="s">
        <v>204</v>
      </c>
      <c r="J59" s="94">
        <v>6</v>
      </c>
    </row>
    <row r="60" spans="2:10" ht="13.5" thickBot="1">
      <c r="H60" s="64" t="s">
        <v>205</v>
      </c>
      <c r="I60" s="64" t="s">
        <v>206</v>
      </c>
      <c r="J60" s="94">
        <v>4</v>
      </c>
    </row>
    <row r="61" spans="2:10" ht="13.5" thickBot="1">
      <c r="H61" s="64" t="s">
        <v>207</v>
      </c>
      <c r="I61" s="64" t="s">
        <v>208</v>
      </c>
      <c r="J61" s="94">
        <v>2</v>
      </c>
    </row>
    <row r="62" spans="2:10" ht="13.5" thickBot="1">
      <c r="H62" s="64" t="s">
        <v>209</v>
      </c>
      <c r="I62" s="64" t="s">
        <v>210</v>
      </c>
      <c r="J62" s="94">
        <v>1</v>
      </c>
    </row>
    <row r="63" spans="2:10" ht="13.5" thickBot="1">
      <c r="H63" s="64" t="s">
        <v>211</v>
      </c>
      <c r="I63" s="64" t="s">
        <v>212</v>
      </c>
      <c r="J63" s="94">
        <v>8</v>
      </c>
    </row>
    <row r="64" spans="2:10" ht="13.5" thickBot="1">
      <c r="H64" s="64" t="s">
        <v>213</v>
      </c>
      <c r="I64" s="64" t="s">
        <v>214</v>
      </c>
      <c r="J64" s="94">
        <v>2</v>
      </c>
    </row>
    <row r="65" spans="8:10" ht="13.5" thickBot="1">
      <c r="H65" s="64" t="s">
        <v>215</v>
      </c>
      <c r="I65" s="64" t="s">
        <v>216</v>
      </c>
      <c r="J65" s="94">
        <v>4</v>
      </c>
    </row>
    <row r="66" spans="8:10" ht="13.5" thickBot="1">
      <c r="H66" s="64" t="s">
        <v>217</v>
      </c>
      <c r="I66" s="64" t="s">
        <v>218</v>
      </c>
      <c r="J66" s="94" t="s">
        <v>343</v>
      </c>
    </row>
    <row r="67" spans="8:10" ht="13.5" thickBot="1">
      <c r="H67" s="64" t="s">
        <v>219</v>
      </c>
      <c r="I67" s="64" t="s">
        <v>220</v>
      </c>
      <c r="J67" s="94">
        <v>2</v>
      </c>
    </row>
    <row r="68" spans="8:10" ht="13.5" thickBot="1">
      <c r="H68" s="64" t="s">
        <v>221</v>
      </c>
      <c r="I68" s="64" t="s">
        <v>222</v>
      </c>
      <c r="J68" s="94">
        <v>8</v>
      </c>
    </row>
    <row r="69" spans="8:10" ht="13.5" thickBot="1">
      <c r="H69" s="64" t="s">
        <v>223</v>
      </c>
      <c r="I69" s="64" t="s">
        <v>224</v>
      </c>
      <c r="J69" s="94">
        <v>8</v>
      </c>
    </row>
    <row r="70" spans="8:10" ht="13.5" thickBot="1">
      <c r="H70" s="64" t="s">
        <v>225</v>
      </c>
      <c r="I70" s="64" t="s">
        <v>226</v>
      </c>
      <c r="J70" s="94">
        <v>6</v>
      </c>
    </row>
    <row r="71" spans="8:10" ht="13.5" thickBot="1">
      <c r="H71" s="64" t="s">
        <v>227</v>
      </c>
      <c r="I71" s="64" t="s">
        <v>228</v>
      </c>
      <c r="J71" s="94">
        <v>7</v>
      </c>
    </row>
    <row r="72" spans="8:10" ht="13.5" thickBot="1">
      <c r="H72" s="64" t="s">
        <v>229</v>
      </c>
      <c r="I72" s="64" t="s">
        <v>230</v>
      </c>
      <c r="J72" s="94">
        <v>2</v>
      </c>
    </row>
    <row r="73" spans="8:10" ht="13.5" thickBot="1">
      <c r="H73" s="64" t="s">
        <v>231</v>
      </c>
      <c r="I73" s="64" t="s">
        <v>232</v>
      </c>
      <c r="J73" s="94">
        <v>1</v>
      </c>
    </row>
    <row r="74" spans="8:10" ht="13.5" thickBot="1">
      <c r="H74" s="64" t="s">
        <v>233</v>
      </c>
      <c r="I74" s="64" t="s">
        <v>234</v>
      </c>
      <c r="J74" s="94" t="s">
        <v>343</v>
      </c>
    </row>
    <row r="75" spans="8:10" ht="13.5" thickBot="1">
      <c r="H75" s="64" t="s">
        <v>235</v>
      </c>
      <c r="I75" s="64" t="s">
        <v>236</v>
      </c>
      <c r="J75" s="94">
        <v>3</v>
      </c>
    </row>
    <row r="76" spans="8:10" ht="13.5" thickBot="1">
      <c r="H76" s="64" t="s">
        <v>237</v>
      </c>
      <c r="I76" s="64" t="s">
        <v>238</v>
      </c>
      <c r="J76" s="94">
        <v>7</v>
      </c>
    </row>
    <row r="77" spans="8:10" ht="13.5" thickBot="1">
      <c r="H77" s="64" t="s">
        <v>239</v>
      </c>
      <c r="I77" s="64" t="s">
        <v>240</v>
      </c>
      <c r="J77" s="94">
        <v>3</v>
      </c>
    </row>
    <row r="78" spans="8:10" ht="13.5" thickBot="1">
      <c r="H78" s="64" t="s">
        <v>241</v>
      </c>
      <c r="I78" s="64" t="s">
        <v>242</v>
      </c>
      <c r="J78" s="94">
        <v>6</v>
      </c>
    </row>
    <row r="79" spans="8:10" ht="13.5" thickBot="1">
      <c r="H79" s="64" t="s">
        <v>243</v>
      </c>
      <c r="I79" s="64" t="s">
        <v>244</v>
      </c>
      <c r="J79" s="94">
        <v>4</v>
      </c>
    </row>
    <row r="80" spans="8:10" ht="13.5" thickBot="1">
      <c r="H80" s="64" t="s">
        <v>245</v>
      </c>
      <c r="I80" s="64" t="s">
        <v>246</v>
      </c>
      <c r="J80" s="94">
        <v>4</v>
      </c>
    </row>
    <row r="81" spans="8:10" ht="13.5" thickBot="1">
      <c r="H81" s="64" t="s">
        <v>247</v>
      </c>
      <c r="I81" s="64" t="s">
        <v>248</v>
      </c>
      <c r="J81" s="94">
        <v>3</v>
      </c>
    </row>
    <row r="82" spans="8:10" ht="13.5" thickBot="1">
      <c r="H82" s="64" t="s">
        <v>249</v>
      </c>
      <c r="I82" s="64" t="s">
        <v>250</v>
      </c>
      <c r="J82" s="94">
        <v>4</v>
      </c>
    </row>
    <row r="83" spans="8:10" ht="13.5" thickBot="1">
      <c r="H83" s="64" t="s">
        <v>251</v>
      </c>
      <c r="I83" s="64" t="s">
        <v>252</v>
      </c>
      <c r="J83" s="94">
        <v>6</v>
      </c>
    </row>
    <row r="84" spans="8:10" ht="13.5" thickBot="1">
      <c r="H84" s="64" t="s">
        <v>253</v>
      </c>
      <c r="I84" s="64" t="s">
        <v>254</v>
      </c>
      <c r="J84" s="94">
        <v>3</v>
      </c>
    </row>
    <row r="85" spans="8:10" ht="13.5" thickBot="1">
      <c r="H85" s="64" t="s">
        <v>255</v>
      </c>
      <c r="I85" s="64" t="s">
        <v>256</v>
      </c>
      <c r="J85" s="94">
        <v>7</v>
      </c>
    </row>
    <row r="86" spans="8:10" ht="13.5" thickBot="1">
      <c r="H86" s="64" t="s">
        <v>257</v>
      </c>
      <c r="I86" s="64" t="s">
        <v>258</v>
      </c>
      <c r="J86" s="94" t="s">
        <v>343</v>
      </c>
    </row>
    <row r="87" spans="8:10" ht="13.5" thickBot="1">
      <c r="H87" s="64" t="s">
        <v>259</v>
      </c>
      <c r="I87" s="64" t="s">
        <v>260</v>
      </c>
      <c r="J87" s="94">
        <v>7</v>
      </c>
    </row>
    <row r="88" spans="8:10" ht="13.5" thickBot="1">
      <c r="H88" s="64" t="s">
        <v>261</v>
      </c>
      <c r="I88" s="64" t="s">
        <v>262</v>
      </c>
      <c r="J88" s="94">
        <v>4</v>
      </c>
    </row>
    <row r="89" spans="8:10" ht="13.5" thickBot="1">
      <c r="H89" s="64" t="s">
        <v>263</v>
      </c>
      <c r="I89" s="64" t="s">
        <v>264</v>
      </c>
      <c r="J89" s="94">
        <v>6</v>
      </c>
    </row>
    <row r="90" spans="8:10" ht="13.5" thickBot="1">
      <c r="H90" s="64" t="s">
        <v>265</v>
      </c>
      <c r="I90" s="64" t="s">
        <v>266</v>
      </c>
      <c r="J90" s="94">
        <v>3</v>
      </c>
    </row>
    <row r="91" spans="8:10" ht="13.5" thickBot="1">
      <c r="H91" s="64" t="s">
        <v>267</v>
      </c>
      <c r="I91" s="64" t="s">
        <v>268</v>
      </c>
      <c r="J91" s="94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27</vt:i4>
      </vt:variant>
    </vt:vector>
  </HeadingPairs>
  <TitlesOfParts>
    <vt:vector size="30" baseType="lpstr">
      <vt:lpstr>MPF12</vt:lpstr>
      <vt:lpstr>field entry</vt:lpstr>
      <vt:lpstr>dropdownlistinfo</vt:lpstr>
      <vt:lpstr>ABUT</vt:lpstr>
      <vt:lpstr>ASDLRFD</vt:lpstr>
      <vt:lpstr>'field entry'!bpf</vt:lpstr>
      <vt:lpstr>bpf</vt:lpstr>
      <vt:lpstr>cou</vt:lpstr>
      <vt:lpstr>cutoff</vt:lpstr>
      <vt:lpstr>DIS</vt:lpstr>
      <vt:lpstr>drop</vt:lpstr>
      <vt:lpstr>'field entry'!energy</vt:lpstr>
      <vt:lpstr>energy</vt:lpstr>
      <vt:lpstr>'field entry'!error1</vt:lpstr>
      <vt:lpstr>error1</vt:lpstr>
      <vt:lpstr>'field entry'!error2</vt:lpstr>
      <vt:lpstr>error2</vt:lpstr>
      <vt:lpstr>error3</vt:lpstr>
      <vt:lpstr>HPILE</vt:lpstr>
      <vt:lpstr>last10</vt:lpstr>
      <vt:lpstr>LRFD</vt:lpstr>
      <vt:lpstr>penet</vt:lpstr>
      <vt:lpstr>PHD</vt:lpstr>
      <vt:lpstr>PIER</vt:lpstr>
      <vt:lpstr>PIER1</vt:lpstr>
      <vt:lpstr>'field entry'!Print_Area</vt:lpstr>
      <vt:lpstr>'MPF12'!Print_Area</vt:lpstr>
      <vt:lpstr>SIZE</vt:lpstr>
      <vt:lpstr>TPN</vt:lpstr>
      <vt:lpstr>TPT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 Fritz</cp:lastModifiedBy>
  <cp:lastPrinted>2021-04-27T16:03:24Z</cp:lastPrinted>
  <dcterms:created xsi:type="dcterms:W3CDTF">2000-05-16T15:52:13Z</dcterms:created>
  <dcterms:modified xsi:type="dcterms:W3CDTF">2021-06-09T16:49:24Z</dcterms:modified>
</cp:coreProperties>
</file>