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gall1all\Desktop\"/>
    </mc:Choice>
  </mc:AlternateContent>
  <workbookProtection workbookPassword="DF6C" lockStructure="1"/>
  <bookViews>
    <workbookView xWindow="165" yWindow="75" windowWidth="15015" windowHeight="8700" activeTab="1"/>
  </bookViews>
  <sheets>
    <sheet name="READ" sheetId="4" r:id="rId1"/>
    <sheet name="AFT_calculation" sheetId="1" r:id="rId2"/>
  </sheets>
  <functionGroups builtInGroupCount="18"/>
  <calcPr calcId="152511"/>
</workbook>
</file>

<file path=xl/calcChain.xml><?xml version="1.0" encoding="utf-8"?>
<calcChain xmlns="http://schemas.openxmlformats.org/spreadsheetml/2006/main">
  <c r="J6" i="1" l="1"/>
  <c r="J7" i="1"/>
  <c r="J8" i="1"/>
  <c r="J9" i="1"/>
  <c r="J10" i="1"/>
  <c r="J11" i="1"/>
  <c r="J12" i="1"/>
  <c r="B10" i="1"/>
  <c r="E9" i="1"/>
  <c r="J14" i="1"/>
  <c r="J15" i="1" l="1"/>
  <c r="E11" i="1"/>
  <c r="E13" i="1"/>
  <c r="I20" i="1"/>
  <c r="I18" i="1"/>
  <c r="I21" i="1"/>
</calcChain>
</file>

<file path=xl/sharedStrings.xml><?xml version="1.0" encoding="utf-8"?>
<sst xmlns="http://schemas.openxmlformats.org/spreadsheetml/2006/main" count="45" uniqueCount="43">
  <si>
    <t>Gse=</t>
  </si>
  <si>
    <t>Gmm=</t>
  </si>
  <si>
    <t>Pba=</t>
  </si>
  <si>
    <t>Pbe=</t>
  </si>
  <si>
    <t>Surface area (SA)   =</t>
  </si>
  <si>
    <t>SF/lb</t>
  </si>
  <si>
    <t>Asphalt Film Thickness (AFT) =</t>
  </si>
  <si>
    <t>microns</t>
  </si>
  <si>
    <t>Guideline notes based on Bituminous Office Consultation</t>
  </si>
  <si>
    <t>* Use Combined Mix Aggregate for Gsb</t>
  </si>
  <si>
    <t>* %AC Must be Tenth ex.(5.4)</t>
  </si>
  <si>
    <t>* AC SpG Must be to Thousandth ex.(1.030)</t>
  </si>
  <si>
    <t>* Gmm Must be to Thousandth ex.(2.497)</t>
  </si>
  <si>
    <t>* % Stone will Calculate to Tenth ex.(94.6)</t>
  </si>
  <si>
    <t>* Gse Calculates to Thousandth ex.(2.718)</t>
  </si>
  <si>
    <t>* Pbe Calculates to Tenth ex.(4.5)</t>
  </si>
  <si>
    <t>* % Passing Sieves must be entered to Whole Number ex.(66)</t>
  </si>
  <si>
    <t>* % Passing #200 sieve must be entered to Tenth ex.(3.6)</t>
  </si>
  <si>
    <t>* Surface Area (SA) Calculates to Tenth ex.(27.8)</t>
  </si>
  <si>
    <t>* Asphalt Film Thickness (AFT) is Calculated to Tenth ex.(8.3)</t>
  </si>
  <si>
    <t>Multiplication</t>
  </si>
  <si>
    <t>%Passing</t>
  </si>
  <si>
    <t>%Stone(Ps)=</t>
  </si>
  <si>
    <t>AC SpG=</t>
  </si>
  <si>
    <t>(Mix)Gsb=</t>
  </si>
  <si>
    <t>#4  =</t>
  </si>
  <si>
    <t>#8  =</t>
  </si>
  <si>
    <t>#16 =</t>
  </si>
  <si>
    <t>#30 =</t>
  </si>
  <si>
    <t>#50 =</t>
  </si>
  <si>
    <t>#100 =</t>
  </si>
  <si>
    <t>#200 =</t>
  </si>
  <si>
    <t>* Pba is a mid-step calculation.(not rounded)</t>
  </si>
  <si>
    <t>and Fines /Effective AC</t>
  </si>
  <si>
    <t>ratio</t>
  </si>
  <si>
    <t>*Fines to Effective % AC is calculated to the tenth ex.(0.9)</t>
  </si>
  <si>
    <r>
      <t>Adjusted AFT =</t>
    </r>
    <r>
      <rPr>
        <sz val="12"/>
        <rFont val="Arial"/>
      </rPr>
      <t xml:space="preserve"> </t>
    </r>
  </si>
  <si>
    <t>ADJUSTED  ASPHALT FILM THICKNESS (AFT)  CALCULATION</t>
  </si>
  <si>
    <t>Adj. Surface area (SA)   =</t>
  </si>
  <si>
    <t xml:space="preserve">02FEB2006 - Revisions - this spread sheet originated with the Bemidji District.  This is first 
modification by the Bituminous Office.  This revision adds the Surface Area Adjustment.  The
version immediately preceding this one, was check for accuracy and application of AASHTO
rounding.  It has been confirmed to be working properly.  
The Surface Area sieve size factors were developed using a minus #4 specific gravity of 2.650.
If the actual minus #4 specific gravity is higher than 2.700, or lower than 2.580, then the Surface 
Area is Adjusted (really it is a correction).  The adjusted surface area is adjusted by multiplying
the Surface Area by 2.650/(actual minus #4 SpGr).  The composite Aggregate Specific Gravity
is used to calculate the Percent Effective AC.  </t>
  </si>
  <si>
    <t>%AC(Pb)=</t>
  </si>
  <si>
    <t>Gsb (-4)</t>
  </si>
  <si>
    <t>Fines/Effective AC(F/Pbe)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</si>
</sst>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
    <numFmt numFmtId="169" formatCode="0.0"/>
  </numFmts>
  <fonts count="9" x14ac:knownFonts="1">
    <font>
      <sz val="10"/>
      <name val="Arial"/>
    </font>
    <font>
      <b/>
      <sz val="10"/>
      <name val="Arial"/>
      <family val="2"/>
    </font>
    <font>
      <b/>
      <sz val="12"/>
      <name val="Arial"/>
      <family val="2"/>
    </font>
    <font>
      <sz val="10"/>
      <name val="Arial"/>
      <family val="2"/>
    </font>
    <font>
      <b/>
      <sz val="10"/>
      <name val="Times New Roman"/>
      <family val="1"/>
    </font>
    <font>
      <b/>
      <sz val="12"/>
      <name val="Times New Roman"/>
      <family val="1"/>
    </font>
    <font>
      <b/>
      <u/>
      <sz val="10"/>
      <name val="Times New Roman"/>
      <family val="1"/>
    </font>
    <font>
      <b/>
      <u/>
      <sz val="14"/>
      <name val="Times New Roman"/>
      <family val="1"/>
    </font>
    <font>
      <sz val="12"/>
      <name val="Arial"/>
    </font>
  </fonts>
  <fills count="5">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center"/>
    </xf>
    <xf numFmtId="2" fontId="0" fillId="0" borderId="0" xfId="0" applyNumberFormat="1" applyAlignment="1">
      <alignment horizontal="center"/>
    </xf>
    <xf numFmtId="164" fontId="0" fillId="2" borderId="1"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0" fontId="4" fillId="0" borderId="0" xfId="0" applyFont="1"/>
    <xf numFmtId="0" fontId="4" fillId="0" borderId="0" xfId="0" applyFont="1" applyAlignment="1">
      <alignment horizontal="center"/>
    </xf>
    <xf numFmtId="0" fontId="4" fillId="0" borderId="0" xfId="0" applyFont="1" applyBorder="1" applyAlignment="1">
      <alignment horizontal="right"/>
    </xf>
    <xf numFmtId="164" fontId="1" fillId="3" borderId="1" xfId="0" applyNumberFormat="1" applyFont="1" applyFill="1" applyBorder="1"/>
    <xf numFmtId="169" fontId="1" fillId="3" borderId="1" xfId="0" applyNumberFormat="1" applyFont="1" applyFill="1" applyBorder="1"/>
    <xf numFmtId="169" fontId="1" fillId="3" borderId="1" xfId="0" applyNumberFormat="1" applyFont="1" applyFill="1" applyBorder="1" applyAlignment="1">
      <alignment horizontal="center"/>
    </xf>
    <xf numFmtId="169" fontId="2" fillId="3" borderId="1" xfId="0" applyNumberFormat="1" applyFont="1" applyFill="1" applyBorder="1"/>
    <xf numFmtId="0" fontId="5" fillId="0" borderId="0" xfId="0" applyFont="1"/>
    <xf numFmtId="0" fontId="0" fillId="0" borderId="0" xfId="0" applyAlignment="1">
      <alignment horizontal="right"/>
    </xf>
    <xf numFmtId="2" fontId="1" fillId="3" borderId="1" xfId="0" applyNumberFormat="1" applyFont="1" applyFill="1" applyBorder="1"/>
    <xf numFmtId="0" fontId="1" fillId="0" borderId="0" xfId="0" applyFont="1"/>
    <xf numFmtId="169" fontId="2" fillId="3" borderId="2" xfId="0" applyNumberFormat="1" applyFont="1" applyFill="1" applyBorder="1"/>
    <xf numFmtId="169" fontId="2" fillId="3" borderId="3" xfId="0" applyNumberFormat="1" applyFont="1" applyFill="1" applyBorder="1"/>
    <xf numFmtId="0" fontId="0" fillId="4" borderId="0" xfId="0" applyFill="1"/>
    <xf numFmtId="0" fontId="4" fillId="0" borderId="0" xfId="0" applyFont="1" applyFill="1" applyBorder="1" applyAlignment="1">
      <alignment horizontal="right"/>
    </xf>
    <xf numFmtId="165" fontId="0" fillId="0" borderId="0" xfId="0" applyNumberFormat="1"/>
    <xf numFmtId="169"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2" fontId="0" fillId="3" borderId="1" xfId="0" applyNumberFormat="1" applyFill="1" applyBorder="1" applyAlignment="1">
      <alignment horizontal="center"/>
    </xf>
    <xf numFmtId="169" fontId="3" fillId="0" borderId="1" xfId="0" applyNumberFormat="1" applyFont="1" applyFill="1" applyBorder="1"/>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0" borderId="0" xfId="0" applyFont="1" applyAlignment="1">
      <alignment horizontal="right"/>
    </xf>
    <xf numFmtId="0" fontId="7" fillId="0" borderId="0" xfId="0" applyFont="1" applyAlignment="1">
      <alignment horizontal="center"/>
    </xf>
    <xf numFmtId="0" fontId="4" fillId="0" borderId="0" xfId="0" applyFont="1" applyAlignment="1">
      <alignment horizontal="right"/>
    </xf>
    <xf numFmtId="0" fontId="4" fillId="0" borderId="8" xfId="0" applyFont="1" applyBorder="1" applyAlignment="1">
      <alignment horizontal="right"/>
    </xf>
    <xf numFmtId="0" fontId="0" fillId="0" borderId="0" xfId="0" applyAlignment="1">
      <alignment horizontal="center"/>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1" sqref="B1"/>
    </sheetView>
  </sheetViews>
  <sheetFormatPr defaultRowHeight="12.75" x14ac:dyDescent="0.2"/>
  <sheetData>
    <row r="1" spans="1:12" x14ac:dyDescent="0.2">
      <c r="A1" s="18"/>
      <c r="B1" s="18"/>
      <c r="C1" s="18"/>
      <c r="D1" s="18"/>
      <c r="E1" s="18"/>
      <c r="F1" s="18"/>
      <c r="G1" s="18"/>
      <c r="H1" s="18"/>
      <c r="I1" s="18"/>
      <c r="J1" s="18"/>
      <c r="K1" s="18"/>
      <c r="L1" s="18"/>
    </row>
    <row r="2" spans="1:12" x14ac:dyDescent="0.2">
      <c r="A2" s="18"/>
      <c r="B2" s="25" t="s">
        <v>39</v>
      </c>
      <c r="C2" s="26"/>
      <c r="D2" s="26"/>
      <c r="E2" s="26"/>
      <c r="F2" s="26"/>
      <c r="G2" s="26"/>
      <c r="H2" s="26"/>
      <c r="I2" s="26"/>
      <c r="J2" s="27"/>
      <c r="K2" s="18"/>
      <c r="L2" s="18"/>
    </row>
    <row r="3" spans="1:12" x14ac:dyDescent="0.2">
      <c r="A3" s="18"/>
      <c r="B3" s="28"/>
      <c r="C3" s="29"/>
      <c r="D3" s="29"/>
      <c r="E3" s="29"/>
      <c r="F3" s="29"/>
      <c r="G3" s="29"/>
      <c r="H3" s="29"/>
      <c r="I3" s="29"/>
      <c r="J3" s="30"/>
      <c r="K3" s="18"/>
      <c r="L3" s="18"/>
    </row>
    <row r="4" spans="1:12" x14ac:dyDescent="0.2">
      <c r="A4" s="18"/>
      <c r="B4" s="28"/>
      <c r="C4" s="29"/>
      <c r="D4" s="29"/>
      <c r="E4" s="29"/>
      <c r="F4" s="29"/>
      <c r="G4" s="29"/>
      <c r="H4" s="29"/>
      <c r="I4" s="29"/>
      <c r="J4" s="30"/>
      <c r="K4" s="18"/>
      <c r="L4" s="18"/>
    </row>
    <row r="5" spans="1:12" x14ac:dyDescent="0.2">
      <c r="A5" s="18"/>
      <c r="B5" s="28"/>
      <c r="C5" s="29"/>
      <c r="D5" s="29"/>
      <c r="E5" s="29"/>
      <c r="F5" s="29"/>
      <c r="G5" s="29"/>
      <c r="H5" s="29"/>
      <c r="I5" s="29"/>
      <c r="J5" s="30"/>
      <c r="K5" s="18"/>
      <c r="L5" s="18"/>
    </row>
    <row r="6" spans="1:12" x14ac:dyDescent="0.2">
      <c r="A6" s="18"/>
      <c r="B6" s="28"/>
      <c r="C6" s="29"/>
      <c r="D6" s="29"/>
      <c r="E6" s="29"/>
      <c r="F6" s="29"/>
      <c r="G6" s="29"/>
      <c r="H6" s="29"/>
      <c r="I6" s="29"/>
      <c r="J6" s="30"/>
      <c r="K6" s="18"/>
      <c r="L6" s="18"/>
    </row>
    <row r="7" spans="1:12" x14ac:dyDescent="0.2">
      <c r="A7" s="18"/>
      <c r="B7" s="28"/>
      <c r="C7" s="29"/>
      <c r="D7" s="29"/>
      <c r="E7" s="29"/>
      <c r="F7" s="29"/>
      <c r="G7" s="29"/>
      <c r="H7" s="29"/>
      <c r="I7" s="29"/>
      <c r="J7" s="30"/>
      <c r="K7" s="18"/>
      <c r="L7" s="18"/>
    </row>
    <row r="8" spans="1:12" x14ac:dyDescent="0.2">
      <c r="A8" s="18"/>
      <c r="B8" s="28"/>
      <c r="C8" s="29"/>
      <c r="D8" s="29"/>
      <c r="E8" s="29"/>
      <c r="F8" s="29"/>
      <c r="G8" s="29"/>
      <c r="H8" s="29"/>
      <c r="I8" s="29"/>
      <c r="J8" s="30"/>
      <c r="K8" s="18"/>
      <c r="L8" s="18"/>
    </row>
    <row r="9" spans="1:12" x14ac:dyDescent="0.2">
      <c r="A9" s="18"/>
      <c r="B9" s="28"/>
      <c r="C9" s="29"/>
      <c r="D9" s="29"/>
      <c r="E9" s="29"/>
      <c r="F9" s="29"/>
      <c r="G9" s="29"/>
      <c r="H9" s="29"/>
      <c r="I9" s="29"/>
      <c r="J9" s="30"/>
      <c r="K9" s="18"/>
      <c r="L9" s="18"/>
    </row>
    <row r="10" spans="1:12" x14ac:dyDescent="0.2">
      <c r="A10" s="18"/>
      <c r="B10" s="28"/>
      <c r="C10" s="29"/>
      <c r="D10" s="29"/>
      <c r="E10" s="29"/>
      <c r="F10" s="29"/>
      <c r="G10" s="29"/>
      <c r="H10" s="29"/>
      <c r="I10" s="29"/>
      <c r="J10" s="30"/>
      <c r="K10" s="18"/>
      <c r="L10" s="18"/>
    </row>
    <row r="11" spans="1:12" x14ac:dyDescent="0.2">
      <c r="A11" s="18"/>
      <c r="B11" s="28"/>
      <c r="C11" s="29"/>
      <c r="D11" s="29"/>
      <c r="E11" s="29"/>
      <c r="F11" s="29"/>
      <c r="G11" s="29"/>
      <c r="H11" s="29"/>
      <c r="I11" s="29"/>
      <c r="J11" s="30"/>
      <c r="K11" s="18"/>
      <c r="L11" s="18"/>
    </row>
    <row r="12" spans="1:12" x14ac:dyDescent="0.2">
      <c r="A12" s="18"/>
      <c r="B12" s="28"/>
      <c r="C12" s="29"/>
      <c r="D12" s="29"/>
      <c r="E12" s="29"/>
      <c r="F12" s="29"/>
      <c r="G12" s="29"/>
      <c r="H12" s="29"/>
      <c r="I12" s="29"/>
      <c r="J12" s="30"/>
      <c r="K12" s="18"/>
      <c r="L12" s="18"/>
    </row>
    <row r="13" spans="1:12" x14ac:dyDescent="0.2">
      <c r="A13" s="18"/>
      <c r="B13" s="28"/>
      <c r="C13" s="29"/>
      <c r="D13" s="29"/>
      <c r="E13" s="29"/>
      <c r="F13" s="29"/>
      <c r="G13" s="29"/>
      <c r="H13" s="29"/>
      <c r="I13" s="29"/>
      <c r="J13" s="30"/>
      <c r="K13" s="18"/>
      <c r="L13" s="18"/>
    </row>
    <row r="14" spans="1:12" x14ac:dyDescent="0.2">
      <c r="A14" s="18"/>
      <c r="B14" s="28"/>
      <c r="C14" s="29"/>
      <c r="D14" s="29"/>
      <c r="E14" s="29"/>
      <c r="F14" s="29"/>
      <c r="G14" s="29"/>
      <c r="H14" s="29"/>
      <c r="I14" s="29"/>
      <c r="J14" s="30"/>
      <c r="K14" s="18"/>
      <c r="L14" s="18"/>
    </row>
    <row r="15" spans="1:12" x14ac:dyDescent="0.2">
      <c r="A15" s="18"/>
      <c r="B15" s="28"/>
      <c r="C15" s="29"/>
      <c r="D15" s="29"/>
      <c r="E15" s="29"/>
      <c r="F15" s="29"/>
      <c r="G15" s="29"/>
      <c r="H15" s="29"/>
      <c r="I15" s="29"/>
      <c r="J15" s="30"/>
      <c r="K15" s="18"/>
      <c r="L15" s="18"/>
    </row>
    <row r="16" spans="1:12" x14ac:dyDescent="0.2">
      <c r="A16" s="18"/>
      <c r="B16" s="28"/>
      <c r="C16" s="29"/>
      <c r="D16" s="29"/>
      <c r="E16" s="29"/>
      <c r="F16" s="29"/>
      <c r="G16" s="29"/>
      <c r="H16" s="29"/>
      <c r="I16" s="29"/>
      <c r="J16" s="30"/>
      <c r="K16" s="18"/>
      <c r="L16" s="18"/>
    </row>
    <row r="17" spans="1:12" x14ac:dyDescent="0.2">
      <c r="A17" s="18"/>
      <c r="B17" s="28"/>
      <c r="C17" s="29"/>
      <c r="D17" s="29"/>
      <c r="E17" s="29"/>
      <c r="F17" s="29"/>
      <c r="G17" s="29"/>
      <c r="H17" s="29"/>
      <c r="I17" s="29"/>
      <c r="J17" s="30"/>
      <c r="K17" s="18"/>
      <c r="L17" s="18"/>
    </row>
    <row r="18" spans="1:12" x14ac:dyDescent="0.2">
      <c r="A18" s="18"/>
      <c r="B18" s="28"/>
      <c r="C18" s="29"/>
      <c r="D18" s="29"/>
      <c r="E18" s="29"/>
      <c r="F18" s="29"/>
      <c r="G18" s="29"/>
      <c r="H18" s="29"/>
      <c r="I18" s="29"/>
      <c r="J18" s="30"/>
      <c r="K18" s="18"/>
      <c r="L18" s="18"/>
    </row>
    <row r="19" spans="1:12" x14ac:dyDescent="0.2">
      <c r="A19" s="18"/>
      <c r="B19" s="28"/>
      <c r="C19" s="29"/>
      <c r="D19" s="29"/>
      <c r="E19" s="29"/>
      <c r="F19" s="29"/>
      <c r="G19" s="29"/>
      <c r="H19" s="29"/>
      <c r="I19" s="29"/>
      <c r="J19" s="30"/>
      <c r="K19" s="18"/>
      <c r="L19" s="18"/>
    </row>
    <row r="20" spans="1:12" x14ac:dyDescent="0.2">
      <c r="A20" s="18"/>
      <c r="B20" s="28"/>
      <c r="C20" s="29"/>
      <c r="D20" s="29"/>
      <c r="E20" s="29"/>
      <c r="F20" s="29"/>
      <c r="G20" s="29"/>
      <c r="H20" s="29"/>
      <c r="I20" s="29"/>
      <c r="J20" s="30"/>
      <c r="K20" s="18"/>
      <c r="L20" s="18"/>
    </row>
    <row r="21" spans="1:12" x14ac:dyDescent="0.2">
      <c r="A21" s="18"/>
      <c r="B21" s="28"/>
      <c r="C21" s="29"/>
      <c r="D21" s="29"/>
      <c r="E21" s="29"/>
      <c r="F21" s="29"/>
      <c r="G21" s="29"/>
      <c r="H21" s="29"/>
      <c r="I21" s="29"/>
      <c r="J21" s="30"/>
      <c r="K21" s="18"/>
      <c r="L21" s="18"/>
    </row>
    <row r="22" spans="1:12" x14ac:dyDescent="0.2">
      <c r="A22" s="18"/>
      <c r="B22" s="28"/>
      <c r="C22" s="29"/>
      <c r="D22" s="29"/>
      <c r="E22" s="29"/>
      <c r="F22" s="29"/>
      <c r="G22" s="29"/>
      <c r="H22" s="29"/>
      <c r="I22" s="29"/>
      <c r="J22" s="30"/>
      <c r="K22" s="18"/>
      <c r="L22" s="18"/>
    </row>
    <row r="23" spans="1:12" x14ac:dyDescent="0.2">
      <c r="A23" s="18"/>
      <c r="B23" s="28"/>
      <c r="C23" s="29"/>
      <c r="D23" s="29"/>
      <c r="E23" s="29"/>
      <c r="F23" s="29"/>
      <c r="G23" s="29"/>
      <c r="H23" s="29"/>
      <c r="I23" s="29"/>
      <c r="J23" s="30"/>
      <c r="K23" s="18"/>
      <c r="L23" s="18"/>
    </row>
    <row r="24" spans="1:12" x14ac:dyDescent="0.2">
      <c r="A24" s="18"/>
      <c r="B24" s="28"/>
      <c r="C24" s="29"/>
      <c r="D24" s="29"/>
      <c r="E24" s="29"/>
      <c r="F24" s="29"/>
      <c r="G24" s="29"/>
      <c r="H24" s="29"/>
      <c r="I24" s="29"/>
      <c r="J24" s="30"/>
      <c r="K24" s="18"/>
      <c r="L24" s="18"/>
    </row>
    <row r="25" spans="1:12" x14ac:dyDescent="0.2">
      <c r="A25" s="18"/>
      <c r="B25" s="28"/>
      <c r="C25" s="29"/>
      <c r="D25" s="29"/>
      <c r="E25" s="29"/>
      <c r="F25" s="29"/>
      <c r="G25" s="29"/>
      <c r="H25" s="29"/>
      <c r="I25" s="29"/>
      <c r="J25" s="30"/>
      <c r="K25" s="18"/>
      <c r="L25" s="18"/>
    </row>
    <row r="26" spans="1:12" x14ac:dyDescent="0.2">
      <c r="A26" s="18"/>
      <c r="B26" s="28"/>
      <c r="C26" s="29"/>
      <c r="D26" s="29"/>
      <c r="E26" s="29"/>
      <c r="F26" s="29"/>
      <c r="G26" s="29"/>
      <c r="H26" s="29"/>
      <c r="I26" s="29"/>
      <c r="J26" s="30"/>
      <c r="K26" s="18"/>
      <c r="L26" s="18"/>
    </row>
    <row r="27" spans="1:12" x14ac:dyDescent="0.2">
      <c r="A27" s="18"/>
      <c r="B27" s="28"/>
      <c r="C27" s="29"/>
      <c r="D27" s="29"/>
      <c r="E27" s="29"/>
      <c r="F27" s="29"/>
      <c r="G27" s="29"/>
      <c r="H27" s="29"/>
      <c r="I27" s="29"/>
      <c r="J27" s="30"/>
      <c r="K27" s="18"/>
      <c r="L27" s="18"/>
    </row>
    <row r="28" spans="1:12" x14ac:dyDescent="0.2">
      <c r="A28" s="18"/>
      <c r="B28" s="28"/>
      <c r="C28" s="29"/>
      <c r="D28" s="29"/>
      <c r="E28" s="29"/>
      <c r="F28" s="29"/>
      <c r="G28" s="29"/>
      <c r="H28" s="29"/>
      <c r="I28" s="29"/>
      <c r="J28" s="30"/>
      <c r="K28" s="18"/>
      <c r="L28" s="18"/>
    </row>
    <row r="29" spans="1:12" x14ac:dyDescent="0.2">
      <c r="A29" s="18"/>
      <c r="B29" s="28"/>
      <c r="C29" s="29"/>
      <c r="D29" s="29"/>
      <c r="E29" s="29"/>
      <c r="F29" s="29"/>
      <c r="G29" s="29"/>
      <c r="H29" s="29"/>
      <c r="I29" s="29"/>
      <c r="J29" s="30"/>
      <c r="K29" s="18"/>
      <c r="L29" s="18"/>
    </row>
    <row r="30" spans="1:12" x14ac:dyDescent="0.2">
      <c r="A30" s="18"/>
      <c r="B30" s="31"/>
      <c r="C30" s="32"/>
      <c r="D30" s="32"/>
      <c r="E30" s="32"/>
      <c r="F30" s="32"/>
      <c r="G30" s="32"/>
      <c r="H30" s="32"/>
      <c r="I30" s="32"/>
      <c r="J30" s="33"/>
      <c r="K30" s="18"/>
      <c r="L30" s="18"/>
    </row>
    <row r="31" spans="1:12" x14ac:dyDescent="0.2">
      <c r="A31" s="18"/>
      <c r="B31" s="18"/>
      <c r="C31" s="18"/>
      <c r="D31" s="18"/>
      <c r="E31" s="18"/>
      <c r="F31" s="18"/>
      <c r="G31" s="18"/>
      <c r="H31" s="18"/>
      <c r="I31" s="18"/>
      <c r="J31" s="18"/>
      <c r="K31" s="18"/>
      <c r="L31" s="18"/>
    </row>
    <row r="32" spans="1:12" x14ac:dyDescent="0.2">
      <c r="A32" s="18"/>
      <c r="B32" s="18"/>
      <c r="C32" s="18"/>
      <c r="D32" s="18"/>
      <c r="E32" s="18"/>
      <c r="F32" s="18"/>
      <c r="G32" s="18"/>
      <c r="H32" s="18"/>
      <c r="I32" s="18"/>
      <c r="J32" s="18"/>
      <c r="K32" s="18"/>
      <c r="L32" s="18"/>
    </row>
  </sheetData>
  <sheetProtection password="DF6C" sheet="1" objects="1" scenarios="1"/>
  <mergeCells count="1">
    <mergeCell ref="B2:J30"/>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8"/>
  <sheetViews>
    <sheetView tabSelected="1" workbookViewId="0">
      <selection activeCell="B5" sqref="B5"/>
    </sheetView>
  </sheetViews>
  <sheetFormatPr defaultRowHeight="12.75" x14ac:dyDescent="0.2"/>
  <cols>
    <col min="1" max="1" width="13" customWidth="1"/>
    <col min="2" max="2" width="9.7109375" customWidth="1"/>
    <col min="3" max="4" width="6.7109375" customWidth="1"/>
    <col min="5" max="6" width="7.28515625" customWidth="1"/>
    <col min="8" max="8" width="9.7109375" customWidth="1"/>
    <col min="9" max="9" width="13.7109375" bestFit="1" customWidth="1"/>
    <col min="10" max="10" width="10.7109375" customWidth="1"/>
    <col min="11" max="11" width="6.5703125" customWidth="1"/>
    <col min="13" max="13" width="15.85546875" customWidth="1"/>
  </cols>
  <sheetData>
    <row r="1" spans="1:13" ht="18" customHeight="1" x14ac:dyDescent="0.3">
      <c r="A1" s="35" t="s">
        <v>37</v>
      </c>
      <c r="B1" s="35"/>
      <c r="C1" s="35"/>
      <c r="D1" s="35"/>
      <c r="E1" s="35"/>
      <c r="F1" s="35"/>
      <c r="G1" s="35"/>
      <c r="H1" s="35"/>
      <c r="I1" s="35"/>
      <c r="J1" s="35"/>
      <c r="K1" s="35"/>
    </row>
    <row r="2" spans="1:13" ht="18" customHeight="1" x14ac:dyDescent="0.3">
      <c r="A2" s="35" t="s">
        <v>33</v>
      </c>
      <c r="B2" s="35"/>
      <c r="C2" s="35"/>
      <c r="D2" s="35"/>
      <c r="E2" s="35"/>
      <c r="F2" s="35"/>
      <c r="G2" s="35"/>
      <c r="H2" s="35"/>
      <c r="I2" s="35"/>
      <c r="J2" s="35"/>
      <c r="K2" s="35"/>
    </row>
    <row r="4" spans="1:13" x14ac:dyDescent="0.2">
      <c r="H4" s="6" t="s">
        <v>21</v>
      </c>
      <c r="I4" s="6" t="s">
        <v>20</v>
      </c>
    </row>
    <row r="5" spans="1:13" x14ac:dyDescent="0.2">
      <c r="A5" s="7" t="s">
        <v>24</v>
      </c>
      <c r="B5" s="3">
        <v>2.61</v>
      </c>
    </row>
    <row r="6" spans="1:13" x14ac:dyDescent="0.2">
      <c r="A6" s="7" t="s">
        <v>40</v>
      </c>
      <c r="B6" s="21">
        <v>5.9</v>
      </c>
      <c r="G6" s="13" t="s">
        <v>25</v>
      </c>
      <c r="H6" s="22">
        <v>72</v>
      </c>
      <c r="I6" s="2">
        <v>0.02</v>
      </c>
      <c r="J6" s="23">
        <f>H6*I6</f>
        <v>1.44</v>
      </c>
    </row>
    <row r="7" spans="1:13" x14ac:dyDescent="0.2">
      <c r="A7" s="7" t="s">
        <v>1</v>
      </c>
      <c r="B7" s="3">
        <v>2.452</v>
      </c>
      <c r="G7" s="13" t="s">
        <v>26</v>
      </c>
      <c r="H7" s="22">
        <v>57</v>
      </c>
      <c r="I7" s="2">
        <v>0.04</v>
      </c>
      <c r="J7" s="23">
        <f t="shared" ref="J7:J12" si="0">H7*I7</f>
        <v>2.2800000000000002</v>
      </c>
    </row>
    <row r="8" spans="1:13" x14ac:dyDescent="0.2">
      <c r="A8" s="7" t="s">
        <v>23</v>
      </c>
      <c r="B8" s="3">
        <v>1.032</v>
      </c>
      <c r="G8" s="13" t="s">
        <v>27</v>
      </c>
      <c r="H8" s="22">
        <v>42</v>
      </c>
      <c r="I8" s="2">
        <v>0.08</v>
      </c>
      <c r="J8" s="23">
        <f t="shared" si="0"/>
        <v>3.36</v>
      </c>
    </row>
    <row r="9" spans="1:13" x14ac:dyDescent="0.2">
      <c r="A9" s="19" t="s">
        <v>41</v>
      </c>
      <c r="B9" s="3">
        <v>2.65</v>
      </c>
      <c r="D9" s="5" t="s">
        <v>0</v>
      </c>
      <c r="E9" s="8">
        <f>mndot_rounding_3((100-B6)/((100/B7)-(B6/B8)))</f>
        <v>2.6840000000000002</v>
      </c>
      <c r="G9" s="13" t="s">
        <v>28</v>
      </c>
      <c r="H9" s="22">
        <v>28</v>
      </c>
      <c r="I9" s="2">
        <v>0.14000000000000001</v>
      </c>
      <c r="J9" s="23">
        <f t="shared" si="0"/>
        <v>3.9200000000000004</v>
      </c>
    </row>
    <row r="10" spans="1:13" x14ac:dyDescent="0.2">
      <c r="A10" s="7" t="s">
        <v>22</v>
      </c>
      <c r="B10" s="10">
        <f>100-B6</f>
        <v>94.1</v>
      </c>
      <c r="G10" s="13" t="s">
        <v>29</v>
      </c>
      <c r="H10" s="22">
        <v>17</v>
      </c>
      <c r="I10" s="2">
        <v>0.3</v>
      </c>
      <c r="J10" s="23">
        <f t="shared" si="0"/>
        <v>5.0999999999999996</v>
      </c>
    </row>
    <row r="11" spans="1:13" x14ac:dyDescent="0.2">
      <c r="D11" s="5" t="s">
        <v>2</v>
      </c>
      <c r="E11" s="14">
        <f>(100*((E9-B5)/(B5*E9))*B8)</f>
        <v>1.0901553694091894</v>
      </c>
      <c r="G11" s="13" t="s">
        <v>30</v>
      </c>
      <c r="H11" s="22">
        <v>7</v>
      </c>
      <c r="I11" s="2">
        <v>0.6</v>
      </c>
      <c r="J11" s="23">
        <f t="shared" si="0"/>
        <v>4.2</v>
      </c>
    </row>
    <row r="12" spans="1:13" x14ac:dyDescent="0.2">
      <c r="G12" s="13" t="s">
        <v>31</v>
      </c>
      <c r="H12" s="4">
        <v>5.3</v>
      </c>
      <c r="I12" s="2">
        <v>1.6</v>
      </c>
      <c r="J12" s="23">
        <f t="shared" si="0"/>
        <v>8.48</v>
      </c>
    </row>
    <row r="13" spans="1:13" x14ac:dyDescent="0.2">
      <c r="D13" s="5" t="s">
        <v>3</v>
      </c>
      <c r="E13" s="9">
        <f>mndot_rounding_1(B6-((E11*B10)/100))</f>
        <v>4.9000000000000004</v>
      </c>
      <c r="I13" s="1"/>
      <c r="J13" s="1"/>
    </row>
    <row r="14" spans="1:13" x14ac:dyDescent="0.2">
      <c r="H14" s="36" t="s">
        <v>4</v>
      </c>
      <c r="I14" s="36"/>
      <c r="J14" s="10">
        <f>mndot_rounding_1(2+J6+J7+J8+J9+J10+J11+J12)</f>
        <v>30.8</v>
      </c>
      <c r="K14" s="5" t="s">
        <v>5</v>
      </c>
      <c r="M14" s="20"/>
    </row>
    <row r="15" spans="1:13" x14ac:dyDescent="0.2">
      <c r="H15" s="36" t="s">
        <v>38</v>
      </c>
      <c r="I15" s="36"/>
      <c r="J15" s="10">
        <f>IF(B9&lt;2.58,mndot_rounding_1(J14*2.65/B9),(IF(B9&gt;2.7,mndot_rounding_1(J14*2.65/B9),J14)))</f>
        <v>30.8</v>
      </c>
      <c r="K15" s="5" t="s">
        <v>5</v>
      </c>
    </row>
    <row r="18" spans="1:11" ht="15.75" x14ac:dyDescent="0.25">
      <c r="F18" s="36" t="s">
        <v>42</v>
      </c>
      <c r="G18" s="36"/>
      <c r="H18" s="37"/>
      <c r="I18" s="11">
        <f>mndot_rounding_1(H12/E13)</f>
        <v>1.1000000000000001</v>
      </c>
      <c r="J18" s="15" t="s">
        <v>34</v>
      </c>
    </row>
    <row r="19" spans="1:11" x14ac:dyDescent="0.2">
      <c r="F19" s="36"/>
      <c r="G19" s="36"/>
      <c r="H19" s="36"/>
      <c r="I19" s="24"/>
    </row>
    <row r="20" spans="1:11" ht="16.5" thickBot="1" x14ac:dyDescent="0.3">
      <c r="E20" s="36" t="s">
        <v>6</v>
      </c>
      <c r="F20" s="36"/>
      <c r="G20" s="36"/>
      <c r="H20" s="37"/>
      <c r="I20" s="16">
        <f>mndot_rounding_1((E13/(B10*J15))*4870)</f>
        <v>8.1999999999999993</v>
      </c>
      <c r="J20" s="12" t="s">
        <v>7</v>
      </c>
    </row>
    <row r="21" spans="1:11" ht="16.5" thickBot="1" x14ac:dyDescent="0.3">
      <c r="F21" s="34" t="s">
        <v>36</v>
      </c>
      <c r="G21" s="34"/>
      <c r="H21" s="34"/>
      <c r="I21" s="17">
        <f>mndot_rounding_1(I20+0.06*(J15-28))</f>
        <v>8.4</v>
      </c>
      <c r="J21" s="12" t="s">
        <v>7</v>
      </c>
    </row>
    <row r="25" spans="1:11" x14ac:dyDescent="0.2">
      <c r="A25" s="39" t="s">
        <v>8</v>
      </c>
      <c r="B25" s="39"/>
      <c r="C25" s="39"/>
      <c r="D25" s="39"/>
      <c r="E25" s="39"/>
      <c r="F25" s="39"/>
      <c r="G25" s="39"/>
      <c r="H25" s="39"/>
      <c r="I25" s="39"/>
      <c r="J25" s="39"/>
      <c r="K25" s="39"/>
    </row>
    <row r="26" spans="1:11" x14ac:dyDescent="0.2">
      <c r="A26" s="38" t="s">
        <v>9</v>
      </c>
      <c r="B26" s="38"/>
      <c r="C26" s="38"/>
      <c r="D26" s="38"/>
      <c r="E26" s="38"/>
      <c r="F26" s="38"/>
      <c r="G26" s="38"/>
      <c r="H26" s="38"/>
      <c r="I26" s="38"/>
      <c r="J26" s="38"/>
      <c r="K26" s="38"/>
    </row>
    <row r="27" spans="1:11" x14ac:dyDescent="0.2">
      <c r="A27" s="38" t="s">
        <v>10</v>
      </c>
      <c r="B27" s="38"/>
      <c r="C27" s="38"/>
      <c r="D27" s="38"/>
      <c r="E27" s="38"/>
      <c r="F27" s="38"/>
      <c r="G27" s="38"/>
      <c r="H27" s="38"/>
      <c r="I27" s="38"/>
      <c r="J27" s="38"/>
      <c r="K27" s="38"/>
    </row>
    <row r="28" spans="1:11" x14ac:dyDescent="0.2">
      <c r="A28" s="38" t="s">
        <v>12</v>
      </c>
      <c r="B28" s="38"/>
      <c r="C28" s="38"/>
      <c r="D28" s="38"/>
      <c r="E28" s="38"/>
      <c r="F28" s="38"/>
      <c r="G28" s="38"/>
      <c r="H28" s="38"/>
      <c r="I28" s="38"/>
      <c r="J28" s="38"/>
      <c r="K28" s="38"/>
    </row>
    <row r="29" spans="1:11" x14ac:dyDescent="0.2">
      <c r="A29" s="38" t="s">
        <v>11</v>
      </c>
      <c r="B29" s="38"/>
      <c r="C29" s="38"/>
      <c r="D29" s="38"/>
      <c r="E29" s="38"/>
      <c r="F29" s="38"/>
      <c r="G29" s="38"/>
      <c r="H29" s="38"/>
      <c r="I29" s="38"/>
      <c r="J29" s="38"/>
      <c r="K29" s="38"/>
    </row>
    <row r="30" spans="1:11" x14ac:dyDescent="0.2">
      <c r="A30" s="38" t="s">
        <v>13</v>
      </c>
      <c r="B30" s="38"/>
      <c r="C30" s="38"/>
      <c r="D30" s="38"/>
      <c r="E30" s="38"/>
      <c r="F30" s="38"/>
      <c r="G30" s="38"/>
      <c r="H30" s="38"/>
      <c r="I30" s="38"/>
      <c r="J30" s="38"/>
      <c r="K30" s="38"/>
    </row>
    <row r="31" spans="1:11" x14ac:dyDescent="0.2">
      <c r="A31" s="38" t="s">
        <v>14</v>
      </c>
      <c r="B31" s="38"/>
      <c r="C31" s="38"/>
      <c r="D31" s="38"/>
      <c r="E31" s="38"/>
      <c r="F31" s="38"/>
      <c r="G31" s="38"/>
      <c r="H31" s="38"/>
      <c r="I31" s="38"/>
      <c r="J31" s="38"/>
      <c r="K31" s="38"/>
    </row>
    <row r="32" spans="1:11" x14ac:dyDescent="0.2">
      <c r="A32" s="38" t="s">
        <v>32</v>
      </c>
      <c r="B32" s="38"/>
      <c r="C32" s="38"/>
      <c r="D32" s="38"/>
      <c r="E32" s="38"/>
      <c r="F32" s="38"/>
      <c r="G32" s="38"/>
      <c r="H32" s="38"/>
      <c r="I32" s="38"/>
      <c r="J32" s="38"/>
      <c r="K32" s="38"/>
    </row>
    <row r="33" spans="1:11" x14ac:dyDescent="0.2">
      <c r="A33" s="38" t="s">
        <v>15</v>
      </c>
      <c r="B33" s="38"/>
      <c r="C33" s="38"/>
      <c r="D33" s="38"/>
      <c r="E33" s="38"/>
      <c r="F33" s="38"/>
      <c r="G33" s="38"/>
      <c r="H33" s="38"/>
      <c r="I33" s="38"/>
      <c r="J33" s="38"/>
      <c r="K33" s="38"/>
    </row>
    <row r="34" spans="1:11" x14ac:dyDescent="0.2">
      <c r="A34" s="38" t="s">
        <v>16</v>
      </c>
      <c r="B34" s="38"/>
      <c r="C34" s="38"/>
      <c r="D34" s="38"/>
      <c r="E34" s="38"/>
      <c r="F34" s="38"/>
      <c r="G34" s="38"/>
      <c r="H34" s="38"/>
      <c r="I34" s="38"/>
      <c r="J34" s="38"/>
      <c r="K34" s="38"/>
    </row>
    <row r="35" spans="1:11" x14ac:dyDescent="0.2">
      <c r="A35" s="38" t="s">
        <v>17</v>
      </c>
      <c r="B35" s="38"/>
      <c r="C35" s="38"/>
      <c r="D35" s="38"/>
      <c r="E35" s="38"/>
      <c r="F35" s="38"/>
      <c r="G35" s="38"/>
      <c r="H35" s="38"/>
      <c r="I35" s="38"/>
      <c r="J35" s="38"/>
      <c r="K35" s="38"/>
    </row>
    <row r="36" spans="1:11" x14ac:dyDescent="0.2">
      <c r="A36" s="38" t="s">
        <v>18</v>
      </c>
      <c r="B36" s="38"/>
      <c r="C36" s="38"/>
      <c r="D36" s="38"/>
      <c r="E36" s="38"/>
      <c r="F36" s="38"/>
      <c r="G36" s="38"/>
      <c r="H36" s="38"/>
      <c r="I36" s="38"/>
      <c r="J36" s="38"/>
      <c r="K36" s="38"/>
    </row>
    <row r="37" spans="1:11" x14ac:dyDescent="0.2">
      <c r="A37" s="38" t="s">
        <v>19</v>
      </c>
      <c r="B37" s="38"/>
      <c r="C37" s="38"/>
      <c r="D37" s="38"/>
      <c r="E37" s="38"/>
      <c r="F37" s="38"/>
      <c r="G37" s="38"/>
      <c r="H37" s="38"/>
      <c r="I37" s="38"/>
      <c r="J37" s="38"/>
      <c r="K37" s="38"/>
    </row>
    <row r="38" spans="1:11" x14ac:dyDescent="0.2">
      <c r="A38" s="38" t="s">
        <v>35</v>
      </c>
      <c r="B38" s="38"/>
      <c r="C38" s="38"/>
      <c r="D38" s="38"/>
      <c r="E38" s="38"/>
      <c r="F38" s="38"/>
      <c r="G38" s="38"/>
      <c r="H38" s="38"/>
      <c r="I38" s="38"/>
      <c r="J38" s="38"/>
      <c r="K38" s="38"/>
    </row>
  </sheetData>
  <sheetProtection password="D8EC" sheet="1" objects="1" scenarios="1"/>
  <mergeCells count="22">
    <mergeCell ref="A36:K36"/>
    <mergeCell ref="A31:K31"/>
    <mergeCell ref="A28:K28"/>
    <mergeCell ref="A29:K29"/>
    <mergeCell ref="A37:K37"/>
    <mergeCell ref="H14:I14"/>
    <mergeCell ref="F19:H19"/>
    <mergeCell ref="A32:K32"/>
    <mergeCell ref="A30:K30"/>
    <mergeCell ref="A33:K33"/>
    <mergeCell ref="A34:K34"/>
    <mergeCell ref="A35:K35"/>
    <mergeCell ref="F21:H21"/>
    <mergeCell ref="A1:K1"/>
    <mergeCell ref="E20:H20"/>
    <mergeCell ref="F18:H18"/>
    <mergeCell ref="H15:I15"/>
    <mergeCell ref="A38:K38"/>
    <mergeCell ref="A2:K2"/>
    <mergeCell ref="A25:K25"/>
    <mergeCell ref="A26:K26"/>
    <mergeCell ref="A27:K27"/>
  </mergeCells>
  <phoneticPr fontId="0" type="noConversion"/>
  <pageMargins left="0.34" right="0.52"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vt:lpstr>
      <vt:lpstr>AFT_calculation</vt:lpstr>
    </vt:vector>
  </TitlesOfParts>
  <Company>MNDOT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Gallistel</dc:creator>
  <cp:lastModifiedBy>Allen Gallistel</cp:lastModifiedBy>
  <cp:lastPrinted>2005-11-16T21:26:10Z</cp:lastPrinted>
  <dcterms:created xsi:type="dcterms:W3CDTF">2003-12-19T16:29:55Z</dcterms:created>
  <dcterms:modified xsi:type="dcterms:W3CDTF">2018-05-25T18:11:23Z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