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20\"/>
    </mc:Choice>
  </mc:AlternateContent>
  <bookViews>
    <workbookView xWindow="10170" yWindow="105" windowWidth="10005" windowHeight="9225" tabRatio="547"/>
  </bookViews>
  <sheets>
    <sheet name="Concrete" sheetId="4" r:id="rId1"/>
    <sheet name="Lists" sheetId="2" r:id="rId2"/>
  </sheets>
  <definedNames>
    <definedName name="Certification">Lists!$E$2:$E$4</definedName>
    <definedName name="Density">Lists!#REF!</definedName>
    <definedName name="Direction">Lists!$C$2:$C$6</definedName>
    <definedName name="Equation">Lists!$A$2:$A$4</definedName>
    <definedName name="Lane">Lists!$B$2:$B$12</definedName>
    <definedName name="Mix">Lists!#REF!</definedName>
    <definedName name="PG">Lists!#REF!</definedName>
    <definedName name="_xlnm.Print_Area" localSheetId="0">Concrete!$A$1:$L$63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J58" i="4" l="1"/>
  <c r="B17" i="4" l="1"/>
  <c r="L17" i="4" l="1"/>
  <c r="A17" i="4"/>
  <c r="D17" i="4"/>
  <c r="Q17" i="4" s="1"/>
  <c r="L18" i="4" l="1"/>
  <c r="A18" i="4"/>
  <c r="F17" i="4"/>
  <c r="N17" i="4" s="1"/>
  <c r="R17" i="4" l="1"/>
  <c r="K17" i="4" s="1"/>
  <c r="J57" i="4" s="1"/>
  <c r="B18" i="4"/>
  <c r="O17" i="4" l="1"/>
  <c r="D18" i="4"/>
  <c r="Q18" i="4" s="1"/>
  <c r="P17" i="4" l="1"/>
  <c r="A19" i="4"/>
  <c r="L19" i="4"/>
  <c r="F18" i="4"/>
  <c r="R18" i="4" l="1"/>
  <c r="N18" i="4"/>
  <c r="B19" i="4"/>
  <c r="K18" i="4" l="1"/>
  <c r="P18" i="4" s="1"/>
  <c r="D19" i="4"/>
  <c r="F19" i="4" s="1"/>
  <c r="O18" i="4" l="1"/>
  <c r="R19" i="4"/>
  <c r="N19" i="4"/>
  <c r="Q19" i="4"/>
  <c r="L20" i="4" s="1"/>
  <c r="K19" i="4" l="1"/>
  <c r="O19" i="4" s="1"/>
  <c r="B20" i="4"/>
  <c r="D20" i="4" s="1"/>
  <c r="F20" i="4" s="1"/>
  <c r="A20" i="4"/>
  <c r="P19" i="4" l="1"/>
  <c r="R20" i="4"/>
  <c r="N20" i="4"/>
  <c r="Q20" i="4"/>
  <c r="L21" i="4" s="1"/>
  <c r="K20" i="4" l="1"/>
  <c r="P20" i="4" s="1"/>
  <c r="A21" i="4"/>
  <c r="B21" i="4"/>
  <c r="D21" i="4" s="1"/>
  <c r="Q21" i="4" s="1"/>
  <c r="O20" i="4" l="1"/>
  <c r="F21" i="4"/>
  <c r="A22" i="4"/>
  <c r="B22" i="4"/>
  <c r="D22" i="4" s="1"/>
  <c r="L22" i="4"/>
  <c r="R21" i="4" l="1"/>
  <c r="N21" i="4"/>
  <c r="Q22" i="4"/>
  <c r="L23" i="4" s="1"/>
  <c r="F22" i="4"/>
  <c r="K21" i="4" l="1"/>
  <c r="P21" i="4" s="1"/>
  <c r="N22" i="4"/>
  <c r="R22" i="4"/>
  <c r="A23" i="4"/>
  <c r="B23" i="4"/>
  <c r="D23" i="4" s="1"/>
  <c r="Q23" i="4" s="1"/>
  <c r="K22" i="4" l="1"/>
  <c r="O22" i="4" s="1"/>
  <c r="O21" i="4"/>
  <c r="A24" i="4"/>
  <c r="L24" i="4"/>
  <c r="F23" i="4"/>
  <c r="B24" i="4"/>
  <c r="P22" i="4" l="1"/>
  <c r="N23" i="4"/>
  <c r="R23" i="4"/>
  <c r="D24" i="4"/>
  <c r="Q24" i="4" s="1"/>
  <c r="K23" i="4" l="1"/>
  <c r="P23" i="4" s="1"/>
  <c r="L25" i="4"/>
  <c r="A25" i="4"/>
  <c r="B25" i="4"/>
  <c r="F24" i="4"/>
  <c r="O23" i="4" l="1"/>
  <c r="N24" i="4"/>
  <c r="R24" i="4"/>
  <c r="D25" i="4"/>
  <c r="Q25" i="4" s="1"/>
  <c r="K24" i="4" l="1"/>
  <c r="P24" i="4" s="1"/>
  <c r="A26" i="4"/>
  <c r="L26" i="4"/>
  <c r="B26" i="4"/>
  <c r="F25" i="4"/>
  <c r="O24" i="4" l="1"/>
  <c r="R25" i="4"/>
  <c r="N25" i="4"/>
  <c r="D26" i="4"/>
  <c r="Q26" i="4" s="1"/>
  <c r="K25" i="4" l="1"/>
  <c r="P25" i="4" s="1"/>
  <c r="A27" i="4"/>
  <c r="L27" i="4"/>
  <c r="O25" i="4" l="1"/>
  <c r="B27" i="4"/>
  <c r="F26" i="4"/>
  <c r="R26" i="4" l="1"/>
  <c r="N26" i="4"/>
  <c r="D27" i="4"/>
  <c r="Q27" i="4" s="1"/>
  <c r="K26" i="4" l="1"/>
  <c r="P26" i="4" s="1"/>
  <c r="A28" i="4"/>
  <c r="L28" i="4"/>
  <c r="B28" i="4"/>
  <c r="F27" i="4"/>
  <c r="O26" i="4" l="1"/>
  <c r="R27" i="4"/>
  <c r="N27" i="4"/>
  <c r="D28" i="4"/>
  <c r="Q28" i="4" s="1"/>
  <c r="K27" i="4" l="1"/>
  <c r="O27" i="4" s="1"/>
  <c r="A29" i="4"/>
  <c r="L29" i="4"/>
  <c r="P27" i="4" l="1"/>
  <c r="B29" i="4"/>
  <c r="F28" i="4"/>
  <c r="N28" i="4" l="1"/>
  <c r="R28" i="4"/>
  <c r="D29" i="4"/>
  <c r="Q29" i="4" s="1"/>
  <c r="K28" i="4" l="1"/>
  <c r="O28" i="4" s="1"/>
  <c r="L30" i="4"/>
  <c r="A30" i="4"/>
  <c r="P28" i="4" l="1"/>
  <c r="B30" i="4"/>
  <c r="F29" i="4"/>
  <c r="N29" i="4" l="1"/>
  <c r="R29" i="4"/>
  <c r="D30" i="4"/>
  <c r="Q30" i="4" s="1"/>
  <c r="K29" i="4" l="1"/>
  <c r="O29" i="4" s="1"/>
  <c r="A31" i="4"/>
  <c r="L31" i="4"/>
  <c r="F30" i="4"/>
  <c r="B31" i="4"/>
  <c r="P29" i="4" l="1"/>
  <c r="N30" i="4"/>
  <c r="R30" i="4"/>
  <c r="D31" i="4"/>
  <c r="Q31" i="4" s="1"/>
  <c r="K30" i="4" l="1"/>
  <c r="P30" i="4" s="1"/>
  <c r="A32" i="4"/>
  <c r="L32" i="4"/>
  <c r="B32" i="4"/>
  <c r="F31" i="4"/>
  <c r="O30" i="4" l="1"/>
  <c r="R31" i="4"/>
  <c r="N31" i="4"/>
  <c r="D32" i="4"/>
  <c r="Q32" i="4" s="1"/>
  <c r="K31" i="4" l="1"/>
  <c r="P31" i="4" s="1"/>
  <c r="L33" i="4"/>
  <c r="A33" i="4"/>
  <c r="O31" i="4" l="1"/>
  <c r="B33" i="4"/>
  <c r="F32" i="4"/>
  <c r="R32" i="4" l="1"/>
  <c r="N32" i="4"/>
  <c r="D33" i="4"/>
  <c r="Q33" i="4" s="1"/>
  <c r="K32" i="4" l="1"/>
  <c r="O32" i="4" s="1"/>
  <c r="A34" i="4"/>
  <c r="L34" i="4"/>
  <c r="P32" i="4" l="1"/>
  <c r="B34" i="4"/>
  <c r="F33" i="4"/>
  <c r="R33" i="4" l="1"/>
  <c r="N33" i="4"/>
  <c r="D34" i="4"/>
  <c r="Q34" i="4" s="1"/>
  <c r="K33" i="4" l="1"/>
  <c r="P33" i="4" s="1"/>
  <c r="L35" i="4"/>
  <c r="A35" i="4"/>
  <c r="B35" i="4"/>
  <c r="F34" i="4"/>
  <c r="O33" i="4" l="1"/>
  <c r="N34" i="4"/>
  <c r="R34" i="4"/>
  <c r="D35" i="4"/>
  <c r="Q35" i="4" s="1"/>
  <c r="K34" i="4" l="1"/>
  <c r="O34" i="4" s="1"/>
  <c r="A36" i="4"/>
  <c r="L36" i="4"/>
  <c r="P34" i="4" l="1"/>
  <c r="B36" i="4"/>
  <c r="F35" i="4"/>
  <c r="N35" i="4" l="1"/>
  <c r="R35" i="4"/>
  <c r="K35" i="4" s="1"/>
  <c r="D36" i="4"/>
  <c r="Q36" i="4" s="1"/>
  <c r="P35" i="4" l="1"/>
  <c r="A37" i="4"/>
  <c r="L37" i="4"/>
  <c r="O35" i="4" l="1"/>
  <c r="B37" i="4"/>
  <c r="F36" i="4"/>
  <c r="N36" i="4" l="1"/>
  <c r="R36" i="4"/>
  <c r="D37" i="4"/>
  <c r="Q37" i="4" s="1"/>
  <c r="K36" i="4" l="1"/>
  <c r="O36" i="4" s="1"/>
  <c r="A38" i="4"/>
  <c r="L38" i="4"/>
  <c r="P36" i="4" l="1"/>
  <c r="B38" i="4"/>
  <c r="F37" i="4"/>
  <c r="R37" i="4" l="1"/>
  <c r="N37" i="4"/>
  <c r="D38" i="4"/>
  <c r="Q38" i="4" s="1"/>
  <c r="K37" i="4" l="1"/>
  <c r="P37" i="4" s="1"/>
  <c r="A39" i="4"/>
  <c r="L39" i="4"/>
  <c r="B39" i="4"/>
  <c r="F38" i="4"/>
  <c r="O37" i="4" l="1"/>
  <c r="R38" i="4"/>
  <c r="N38" i="4"/>
  <c r="D39" i="4"/>
  <c r="Q39" i="4" s="1"/>
  <c r="K38" i="4" l="1"/>
  <c r="O38" i="4" s="1"/>
  <c r="L40" i="4"/>
  <c r="A40" i="4"/>
  <c r="P38" i="4" l="1"/>
  <c r="B40" i="4"/>
  <c r="F39" i="4"/>
  <c r="R39" i="4" l="1"/>
  <c r="N39" i="4"/>
  <c r="D40" i="4"/>
  <c r="Q40" i="4" s="1"/>
  <c r="K39" i="4" l="1"/>
  <c r="O39" i="4" s="1"/>
  <c r="L41" i="4"/>
  <c r="A41" i="4"/>
  <c r="P39" i="4" l="1"/>
  <c r="B41" i="4"/>
  <c r="F40" i="4"/>
  <c r="N40" i="4" l="1"/>
  <c r="R40" i="4"/>
  <c r="D41" i="4"/>
  <c r="Q41" i="4" s="1"/>
  <c r="K40" i="4" l="1"/>
  <c r="P40" i="4" s="1"/>
  <c r="L42" i="4"/>
  <c r="A42" i="4"/>
  <c r="O40" i="4" l="1"/>
  <c r="B42" i="4"/>
  <c r="F41" i="4"/>
  <c r="N41" i="4" l="1"/>
  <c r="R41" i="4"/>
  <c r="D42" i="4"/>
  <c r="Q42" i="4" s="1"/>
  <c r="K41" i="4" l="1"/>
  <c r="P41" i="4" s="1"/>
  <c r="A43" i="4"/>
  <c r="L43" i="4"/>
  <c r="O41" i="4" l="1"/>
  <c r="B43" i="4"/>
  <c r="F42" i="4"/>
  <c r="N42" i="4" l="1"/>
  <c r="R42" i="4"/>
  <c r="D43" i="4"/>
  <c r="Q43" i="4" s="1"/>
  <c r="K42" i="4" l="1"/>
  <c r="O42" i="4" s="1"/>
  <c r="A44" i="4"/>
  <c r="L44" i="4"/>
  <c r="P42" i="4" l="1"/>
  <c r="B44" i="4"/>
  <c r="F43" i="4"/>
  <c r="R43" i="4" l="1"/>
  <c r="N43" i="4"/>
  <c r="D44" i="4"/>
  <c r="Q44" i="4" s="1"/>
  <c r="K43" i="4" l="1"/>
  <c r="P43" i="4" s="1"/>
  <c r="A45" i="4"/>
  <c r="L45" i="4"/>
  <c r="O43" i="4" l="1"/>
  <c r="B45" i="4"/>
  <c r="F44" i="4"/>
  <c r="R44" i="4" l="1"/>
  <c r="N44" i="4"/>
  <c r="D45" i="4"/>
  <c r="Q45" i="4" s="1"/>
  <c r="K44" i="4" l="1"/>
  <c r="P44" i="4" s="1"/>
  <c r="L46" i="4"/>
  <c r="A46" i="4"/>
  <c r="B46" i="4"/>
  <c r="F45" i="4"/>
  <c r="O44" i="4" l="1"/>
  <c r="R45" i="4"/>
  <c r="N45" i="4"/>
  <c r="D46" i="4"/>
  <c r="Q46" i="4" s="1"/>
  <c r="K45" i="4" l="1"/>
  <c r="P45" i="4" s="1"/>
  <c r="A47" i="4"/>
  <c r="L47" i="4"/>
  <c r="O45" i="4" l="1"/>
  <c r="B47" i="4"/>
  <c r="F46" i="4"/>
  <c r="N46" i="4" l="1"/>
  <c r="R46" i="4"/>
  <c r="D47" i="4"/>
  <c r="Q47" i="4" s="1"/>
  <c r="K46" i="4" l="1"/>
  <c r="P46" i="4" s="1"/>
  <c r="A48" i="4"/>
  <c r="L48" i="4"/>
  <c r="O46" i="4" l="1"/>
  <c r="F47" i="4"/>
  <c r="B48" i="4"/>
  <c r="N47" i="4" l="1"/>
  <c r="R47" i="4"/>
  <c r="K47" i="4" s="1"/>
  <c r="D48" i="4"/>
  <c r="Q48" i="4" s="1"/>
  <c r="P47" i="4" l="1"/>
  <c r="A49" i="4"/>
  <c r="L49" i="4"/>
  <c r="B49" i="4"/>
  <c r="O47" i="4" l="1"/>
  <c r="D49" i="4"/>
  <c r="Q49" i="4" s="1"/>
  <c r="F48" i="4"/>
  <c r="N48" i="4" l="1"/>
  <c r="R48" i="4"/>
  <c r="L50" i="4"/>
  <c r="A50" i="4"/>
  <c r="K48" i="4" l="1"/>
  <c r="P48" i="4" s="1"/>
  <c r="O48" i="4" l="1"/>
  <c r="B50" i="4"/>
  <c r="F49" i="4"/>
  <c r="R49" i="4" l="1"/>
  <c r="N49" i="4"/>
  <c r="D50" i="4"/>
  <c r="Q50" i="4" s="1"/>
  <c r="K49" i="4" l="1"/>
  <c r="O49" i="4" s="1"/>
  <c r="L51" i="4"/>
  <c r="A51" i="4"/>
  <c r="P49" i="4" l="1"/>
  <c r="B51" i="4"/>
  <c r="F50" i="4"/>
  <c r="R50" i="4" l="1"/>
  <c r="N50" i="4"/>
  <c r="D51" i="4"/>
  <c r="Q51" i="4" s="1"/>
  <c r="K50" i="4" l="1"/>
  <c r="P50" i="4" s="1"/>
  <c r="A52" i="4"/>
  <c r="L52" i="4"/>
  <c r="B52" i="4"/>
  <c r="F51" i="4"/>
  <c r="O50" i="4" l="1"/>
  <c r="R51" i="4"/>
  <c r="N51" i="4"/>
  <c r="D52" i="4"/>
  <c r="Q52" i="4" s="1"/>
  <c r="K51" i="4" l="1"/>
  <c r="P51" i="4" s="1"/>
  <c r="A53" i="4"/>
  <c r="L53" i="4"/>
  <c r="O51" i="4" l="1"/>
  <c r="B53" i="4"/>
  <c r="F52" i="4"/>
  <c r="N52" i="4" l="1"/>
  <c r="R52" i="4"/>
  <c r="D53" i="4"/>
  <c r="Q53" i="4" s="1"/>
  <c r="K52" i="4" l="1"/>
  <c r="O52" i="4" s="1"/>
  <c r="A54" i="4"/>
  <c r="L54" i="4"/>
  <c r="P52" i="4" l="1"/>
  <c r="B54" i="4"/>
  <c r="F53" i="4"/>
  <c r="N53" i="4" l="1"/>
  <c r="R53" i="4"/>
  <c r="K53" i="4" s="1"/>
  <c r="D54" i="4"/>
  <c r="Q54" i="4" s="1"/>
  <c r="O53" i="4" l="1"/>
  <c r="A55" i="4"/>
  <c r="L55" i="4"/>
  <c r="P53" i="4" l="1"/>
  <c r="B55" i="4"/>
  <c r="F54" i="4"/>
  <c r="N54" i="4" l="1"/>
  <c r="R54" i="4"/>
  <c r="D55" i="4"/>
  <c r="Q55" i="4" s="1"/>
  <c r="K54" i="4" l="1"/>
  <c r="P54" i="4" s="1"/>
  <c r="L56" i="4"/>
  <c r="A56" i="4"/>
  <c r="O54" i="4" l="1"/>
  <c r="B56" i="4"/>
  <c r="F55" i="4"/>
  <c r="R55" i="4" l="1"/>
  <c r="N55" i="4"/>
  <c r="D56" i="4"/>
  <c r="F56" i="4" s="1"/>
  <c r="K55" i="4" l="1"/>
  <c r="P55" i="4" s="1"/>
  <c r="R56" i="4"/>
  <c r="N56" i="4"/>
  <c r="Q56" i="4"/>
  <c r="K56" i="4" l="1"/>
  <c r="P56" i="4" s="1"/>
  <c r="P57" i="4" s="1"/>
  <c r="O55" i="4"/>
  <c r="O56" i="4" l="1"/>
  <c r="O57" i="4" s="1"/>
  <c r="J59" i="4" l="1"/>
</calcChain>
</file>

<file path=xl/sharedStrings.xml><?xml version="1.0" encoding="utf-8"?>
<sst xmlns="http://schemas.openxmlformats.org/spreadsheetml/2006/main" count="59" uniqueCount="58">
  <si>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</si>
  <si>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</si>
  <si>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</si>
  <si>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</si>
  <si>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</si>
  <si>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</si>
  <si>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</si>
  <si>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</si>
  <si>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</si>
  <si>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Total Pay Adjustment</t>
  </si>
  <si>
    <t>Speed</t>
  </si>
  <si>
    <t>&gt; 45 mph</t>
  </si>
  <si>
    <t>Data Checked By</t>
  </si>
  <si>
    <t>Segment Pay Adjustment</t>
  </si>
  <si>
    <t>Posted Vehicle Speed</t>
  </si>
  <si>
    <t>Beginning Station</t>
  </si>
  <si>
    <t>Smoothness Equation</t>
  </si>
  <si>
    <t>Direction</t>
  </si>
  <si>
    <t>Lane</t>
  </si>
  <si>
    <t>Eastbound</t>
  </si>
  <si>
    <t>Northbound</t>
  </si>
  <si>
    <t>Southbound</t>
  </si>
  <si>
    <t>Westbound</t>
  </si>
  <si>
    <t>Mainline: lane 1</t>
  </si>
  <si>
    <t>Mainline: lane 2</t>
  </si>
  <si>
    <t>Mainline: lane 3</t>
  </si>
  <si>
    <t>Mainline: lane 4</t>
  </si>
  <si>
    <t>Mainline: lane 5</t>
  </si>
  <si>
    <t>Accel/decel lane ≤ 1000 ft</t>
  </si>
  <si>
    <t>Accel/decel lane &gt; 1000 ft</t>
  </si>
  <si>
    <t>Bridge deck or approach panel</t>
  </si>
  <si>
    <t>Ramp or loop</t>
  </si>
  <si>
    <t>Lane Description</t>
  </si>
  <si>
    <t>Segment Length (ft)</t>
  </si>
  <si>
    <t>Final Smoothness (in/mi)</t>
  </si>
  <si>
    <t>Areas of Localized Roughness (ALR)</t>
  </si>
  <si>
    <t>Beginning</t>
  </si>
  <si>
    <t>End</t>
  </si>
  <si>
    <t>Stationing</t>
  </si>
  <si>
    <t>Section 2</t>
  </si>
  <si>
    <t>Section 3</t>
  </si>
  <si>
    <t>Section 1</t>
  </si>
  <si>
    <t>Additional Information</t>
  </si>
  <si>
    <t>File Name(s)</t>
  </si>
  <si>
    <t>Yes</t>
  </si>
  <si>
    <t>Certification</t>
  </si>
  <si>
    <t>No</t>
  </si>
  <si>
    <t>Certified Inertial Profiler</t>
  </si>
  <si>
    <t>Certified Operator</t>
  </si>
  <si>
    <t>Crossover Intersections (not closed)</t>
  </si>
  <si>
    <t>Grinding with No Incentives</t>
  </si>
  <si>
    <t>Grinding with Incentives</t>
  </si>
  <si>
    <t xml:space="preserve">2020 Concrete Grinding Summary        </t>
  </si>
  <si>
    <t>175.0 ≤ ALR &lt; 250.0 (linear ft)</t>
  </si>
  <si>
    <t>ALR ≥ 250.0 (linear ft)</t>
  </si>
  <si>
    <t>≤ 45 mph</t>
  </si>
  <si>
    <t>Incentive</t>
  </si>
  <si>
    <t>No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</si>
</sst>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7"/>
      <color rgb="FF333333"/>
      <name val="Courier New"/>
      <family val="3"/>
    </font>
    <font>
      <sz val="7"/>
      <color rgb="FF333333"/>
      <name val="Verdana"/>
      <family val="2"/>
    </font>
    <font>
      <b/>
      <sz val="8"/>
      <color rgb="FF0000FF"/>
      <name val="Arial"/>
      <family val="2"/>
    </font>
    <font>
      <b/>
      <sz val="18"/>
      <color rgb="FF00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169" fontId="4" fillId="0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164" fontId="1" fillId="3" borderId="3" xfId="0" applyNumberFormat="1" applyFont="1" applyFill="1" applyBorder="1" applyAlignment="1" applyProtection="1">
      <alignment horizontal="left" vertical="center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66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168" fontId="4" fillId="2" borderId="15" xfId="0" applyNumberFormat="1" applyFont="1" applyFill="1" applyBorder="1" applyAlignment="1" applyProtection="1">
      <alignment horizontal="center" vertical="center"/>
      <protection locked="0"/>
    </xf>
    <xf numFmtId="168" fontId="4" fillId="2" borderId="16" xfId="0" applyNumberFormat="1" applyFont="1" applyFill="1" applyBorder="1" applyAlignment="1" applyProtection="1">
      <alignment horizontal="center" vertical="center"/>
      <protection locked="0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10" fillId="2" borderId="12" xfId="0" applyNumberFormat="1" applyFont="1" applyFill="1" applyBorder="1" applyAlignment="1" applyProtection="1">
      <alignment horizontal="left" vertical="top" wrapText="1"/>
      <protection locked="0"/>
    </xf>
    <xf numFmtId="165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7" fontId="4" fillId="2" borderId="15" xfId="0" applyNumberFormat="1" applyFont="1" applyFill="1" applyBorder="1" applyAlignment="1" applyProtection="1">
      <alignment horizontal="center" vertical="center"/>
      <protection locked="0"/>
    </xf>
    <xf numFmtId="167" fontId="4" fillId="2" borderId="16" xfId="0" applyNumberFormat="1" applyFont="1" applyFill="1" applyBorder="1" applyAlignment="1" applyProtection="1">
      <alignment horizontal="center" vertical="center"/>
      <protection locked="0"/>
    </xf>
    <xf numFmtId="167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165" fontId="10" fillId="2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2" borderId="23" xfId="0" applyNumberFormat="1" applyFont="1" applyFill="1" applyBorder="1" applyAlignment="1" applyProtection="1">
      <alignment horizontal="left" vertical="top" wrapText="1"/>
      <protection locked="0"/>
    </xf>
    <xf numFmtId="165" fontId="10" fillId="2" borderId="18" xfId="0" applyNumberFormat="1" applyFont="1" applyFill="1" applyBorder="1" applyAlignment="1" applyProtection="1">
      <alignment horizontal="left" vertical="top" wrapText="1"/>
      <protection locked="0"/>
    </xf>
    <xf numFmtId="165" fontId="10" fillId="2" borderId="19" xfId="0" applyNumberFormat="1" applyFont="1" applyFill="1" applyBorder="1" applyAlignment="1" applyProtection="1">
      <alignment horizontal="left" vertical="top" wrapText="1"/>
      <protection locked="0"/>
    </xf>
    <xf numFmtId="165" fontId="10" fillId="2" borderId="14" xfId="0" applyNumberFormat="1" applyFont="1" applyFill="1" applyBorder="1" applyAlignment="1" applyProtection="1">
      <alignment horizontal="left" vertical="top" wrapText="1"/>
      <protection locked="0"/>
    </xf>
    <xf numFmtId="165" fontId="10" fillId="2" borderId="20" xfId="0" applyNumberFormat="1" applyFont="1" applyFill="1" applyBorder="1" applyAlignment="1" applyProtection="1">
      <alignment horizontal="left" vertical="top" wrapText="1"/>
      <protection locked="0"/>
    </xf>
    <xf numFmtId="169" fontId="1" fillId="0" borderId="3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Fill="1" applyBorder="1" applyAlignment="1" applyProtection="1">
      <alignment horizontal="center" vertical="center"/>
    </xf>
    <xf numFmtId="169" fontId="1" fillId="0" borderId="13" xfId="0" applyNumberFormat="1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164" fontId="1" fillId="3" borderId="17" xfId="0" applyNumberFormat="1" applyFont="1" applyFill="1" applyBorder="1" applyAlignment="1" applyProtection="1">
      <alignment horizontal="left" vertical="top"/>
    </xf>
    <xf numFmtId="164" fontId="1" fillId="3" borderId="18" xfId="0" applyNumberFormat="1" applyFont="1" applyFill="1" applyBorder="1" applyAlignment="1" applyProtection="1">
      <alignment horizontal="left" vertical="top"/>
    </xf>
    <xf numFmtId="164" fontId="1" fillId="3" borderId="19" xfId="0" applyNumberFormat="1" applyFont="1" applyFill="1" applyBorder="1" applyAlignment="1" applyProtection="1">
      <alignment horizontal="left" vertical="top"/>
    </xf>
    <xf numFmtId="164" fontId="1" fillId="3" borderId="20" xfId="0" applyNumberFormat="1" applyFont="1" applyFill="1" applyBorder="1" applyAlignment="1" applyProtection="1">
      <alignment horizontal="left" vertical="top"/>
    </xf>
    <xf numFmtId="167" fontId="3" fillId="0" borderId="5" xfId="0" applyNumberFormat="1" applyFont="1" applyFill="1" applyBorder="1" applyAlignment="1" applyProtection="1">
      <alignment horizontal="left" vertical="center"/>
    </xf>
    <xf numFmtId="167" fontId="3" fillId="0" borderId="0" xfId="0" applyNumberFormat="1" applyFont="1" applyFill="1" applyBorder="1" applyAlignment="1" applyProtection="1">
      <alignment horizontal="left" vertical="center"/>
    </xf>
    <xf numFmtId="167" fontId="3" fillId="0" borderId="14" xfId="0" applyNumberFormat="1" applyFont="1" applyFill="1" applyBorder="1" applyAlignment="1" applyProtection="1">
      <alignment horizontal="left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left" vertical="top"/>
    </xf>
    <xf numFmtId="0" fontId="1" fillId="3" borderId="18" xfId="0" applyFont="1" applyFill="1" applyBorder="1" applyAlignment="1" applyProtection="1">
      <alignment horizontal="left" vertical="top"/>
    </xf>
    <xf numFmtId="0" fontId="1" fillId="3" borderId="19" xfId="0" applyFont="1" applyFill="1" applyBorder="1" applyAlignment="1" applyProtection="1">
      <alignment horizontal="left" vertical="top"/>
    </xf>
    <xf numFmtId="0" fontId="1" fillId="3" borderId="20" xfId="0" applyFont="1" applyFill="1" applyBorder="1" applyAlignment="1" applyProtection="1">
      <alignment horizontal="left" vertical="top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998220</xdr:colOff>
      <xdr:row>0</xdr:row>
      <xdr:rowOff>137160</xdr:rowOff>
    </xdr:from>
    <xdr:to>
      <xdr:col>10</xdr:col>
      <xdr:colOff>1643076</xdr:colOff>
      <xdr:row>2</xdr:row>
      <xdr:rowOff>81847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8495" y="137160"/>
          <a:ext cx="644856" cy="54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zoomScaleNormal="100" workbookViewId="0">
      <selection activeCell="D4" sqref="D4:G5"/>
    </sheetView>
  </sheetViews>
  <sheetFormatPr defaultColWidth="8.85546875" defaultRowHeight="14.25" customHeight="1" x14ac:dyDescent="0.2"/>
  <cols>
    <col min="1" max="1" width="5.7109375" style="45" customWidth="1"/>
    <col min="2" max="2" width="12.7109375" style="3" customWidth="1"/>
    <col min="3" max="4" width="6.7109375" style="3" customWidth="1"/>
    <col min="5" max="5" width="12.7109375" style="3" customWidth="1"/>
    <col min="6" max="7" width="6.7109375" style="3" customWidth="1"/>
    <col min="8" max="9" width="3.7109375" style="3" customWidth="1"/>
    <col min="10" max="11" width="24.7109375" style="3" customWidth="1"/>
    <col min="12" max="12" width="5.7109375" style="50" customWidth="1"/>
    <col min="13" max="13" width="8.85546875" style="3" customWidth="1"/>
    <col min="14" max="14" width="11" style="5" hidden="1" customWidth="1"/>
    <col min="15" max="16" width="8.85546875" style="37" hidden="1" customWidth="1"/>
    <col min="17" max="17" width="9.85546875" style="37" hidden="1" customWidth="1"/>
    <col min="18" max="18" width="8.85546875" style="3" hidden="1" customWidth="1"/>
    <col min="19" max="16384" width="8.85546875" style="3"/>
  </cols>
  <sheetData>
    <row r="1" spans="1:18" ht="33" customHeight="1" thickTop="1" x14ac:dyDescent="0.2">
      <c r="A1" s="40"/>
      <c r="B1" s="117">
        <v>43862</v>
      </c>
      <c r="C1" s="120" t="s">
        <v>52</v>
      </c>
      <c r="D1" s="120"/>
      <c r="E1" s="120"/>
      <c r="F1" s="120"/>
      <c r="G1" s="120"/>
      <c r="H1" s="120"/>
      <c r="I1" s="120"/>
      <c r="J1" s="120"/>
      <c r="K1" s="120"/>
      <c r="L1" s="46"/>
    </row>
    <row r="2" spans="1:18" ht="14.45" customHeight="1" x14ac:dyDescent="0.2">
      <c r="A2" s="41"/>
      <c r="B2" s="118"/>
      <c r="C2" s="121"/>
      <c r="D2" s="121"/>
      <c r="E2" s="121"/>
      <c r="F2" s="121"/>
      <c r="G2" s="121"/>
      <c r="H2" s="121"/>
      <c r="I2" s="121"/>
      <c r="J2" s="121"/>
      <c r="K2" s="121"/>
      <c r="L2" s="47"/>
    </row>
    <row r="3" spans="1:18" ht="14.45" customHeight="1" x14ac:dyDescent="0.2">
      <c r="A3" s="42"/>
      <c r="B3" s="119"/>
      <c r="C3" s="122"/>
      <c r="D3" s="122"/>
      <c r="E3" s="122"/>
      <c r="F3" s="122"/>
      <c r="G3" s="122"/>
      <c r="H3" s="121"/>
      <c r="I3" s="121"/>
      <c r="J3" s="122"/>
      <c r="K3" s="122"/>
      <c r="L3" s="47"/>
    </row>
    <row r="4" spans="1:18" ht="14.45" customHeight="1" x14ac:dyDescent="0.2">
      <c r="A4" s="42"/>
      <c r="B4" s="113" t="s">
        <v>43</v>
      </c>
      <c r="C4" s="114"/>
      <c r="D4" s="102"/>
      <c r="E4" s="103"/>
      <c r="F4" s="103"/>
      <c r="G4" s="104"/>
      <c r="H4" s="55"/>
      <c r="I4" s="67" t="s">
        <v>16</v>
      </c>
      <c r="J4" s="68"/>
      <c r="K4" s="26"/>
      <c r="L4" s="47"/>
    </row>
    <row r="5" spans="1:18" ht="14.45" customHeight="1" x14ac:dyDescent="0.15">
      <c r="A5" s="42"/>
      <c r="B5" s="115"/>
      <c r="C5" s="116"/>
      <c r="D5" s="105"/>
      <c r="E5" s="106"/>
      <c r="F5" s="106"/>
      <c r="G5" s="107"/>
      <c r="H5" s="55"/>
      <c r="I5" s="111" t="s">
        <v>14</v>
      </c>
      <c r="J5" s="112"/>
      <c r="K5" s="27"/>
      <c r="L5" s="47"/>
      <c r="N5" s="35"/>
    </row>
    <row r="6" spans="1:18" ht="14.45" customHeight="1" x14ac:dyDescent="0.15">
      <c r="A6" s="42"/>
      <c r="B6" s="67" t="s">
        <v>2</v>
      </c>
      <c r="C6" s="68"/>
      <c r="D6" s="95"/>
      <c r="E6" s="96"/>
      <c r="F6" s="96"/>
      <c r="G6" s="97"/>
      <c r="H6" s="55"/>
      <c r="I6" s="100" t="s">
        <v>47</v>
      </c>
      <c r="J6" s="101"/>
      <c r="K6" s="61"/>
      <c r="L6" s="47"/>
      <c r="N6" s="36"/>
      <c r="O6" s="38"/>
    </row>
    <row r="7" spans="1:18" ht="14.45" customHeight="1" x14ac:dyDescent="0.2">
      <c r="A7" s="42"/>
      <c r="B7" s="67" t="s">
        <v>7</v>
      </c>
      <c r="C7" s="68"/>
      <c r="D7" s="92"/>
      <c r="E7" s="93"/>
      <c r="F7" s="93"/>
      <c r="G7" s="94"/>
      <c r="H7" s="55"/>
      <c r="I7" s="100" t="s">
        <v>48</v>
      </c>
      <c r="J7" s="101"/>
      <c r="K7" s="61"/>
      <c r="L7" s="47"/>
      <c r="N7" s="3"/>
      <c r="O7" s="56"/>
      <c r="P7" s="56"/>
    </row>
    <row r="8" spans="1:18" s="18" customFormat="1" ht="14.45" customHeight="1" x14ac:dyDescent="0.2">
      <c r="A8" s="43"/>
      <c r="B8" s="67" t="s">
        <v>8</v>
      </c>
      <c r="C8" s="68"/>
      <c r="D8" s="92"/>
      <c r="E8" s="93"/>
      <c r="F8" s="93"/>
      <c r="G8" s="94"/>
      <c r="H8" s="55"/>
      <c r="I8" s="123" t="s">
        <v>42</v>
      </c>
      <c r="J8" s="124"/>
      <c r="K8" s="90"/>
      <c r="L8" s="48"/>
      <c r="N8" s="4"/>
      <c r="O8" s="39"/>
      <c r="P8" s="39"/>
      <c r="Q8" s="39"/>
    </row>
    <row r="9" spans="1:18" s="18" customFormat="1" ht="14.45" customHeight="1" x14ac:dyDescent="0.2">
      <c r="A9" s="43"/>
      <c r="B9" s="67" t="s">
        <v>32</v>
      </c>
      <c r="C9" s="68"/>
      <c r="D9" s="127"/>
      <c r="E9" s="128"/>
      <c r="F9" s="128"/>
      <c r="G9" s="129"/>
      <c r="H9" s="60"/>
      <c r="I9" s="125"/>
      <c r="J9" s="126"/>
      <c r="K9" s="91"/>
      <c r="L9" s="48"/>
      <c r="N9" s="4"/>
      <c r="O9" s="39"/>
      <c r="P9" s="39"/>
      <c r="Q9" s="39"/>
    </row>
    <row r="10" spans="1:18" ht="14.45" customHeight="1" x14ac:dyDescent="0.2">
      <c r="A10" s="42"/>
      <c r="L10" s="47"/>
    </row>
    <row r="11" spans="1:18" ht="14.45" customHeight="1" x14ac:dyDescent="0.2">
      <c r="A11" s="42"/>
      <c r="B11" s="33" t="s">
        <v>38</v>
      </c>
      <c r="C11" s="64" t="s">
        <v>41</v>
      </c>
      <c r="D11" s="64"/>
      <c r="E11" s="34" t="s">
        <v>39</v>
      </c>
      <c r="F11" s="64" t="s">
        <v>40</v>
      </c>
      <c r="G11" s="64"/>
      <c r="H11" s="54"/>
      <c r="I11" s="85" t="s">
        <v>35</v>
      </c>
      <c r="J11" s="86"/>
      <c r="K11" s="87"/>
      <c r="L11" s="47"/>
    </row>
    <row r="12" spans="1:18" ht="14.45" customHeight="1" x14ac:dyDescent="0.2">
      <c r="A12" s="42"/>
      <c r="B12" s="30" t="s">
        <v>36</v>
      </c>
      <c r="C12" s="88"/>
      <c r="D12" s="89"/>
      <c r="E12" s="32"/>
      <c r="F12" s="88"/>
      <c r="G12" s="89"/>
      <c r="H12" s="54"/>
      <c r="I12" s="67" t="s">
        <v>53</v>
      </c>
      <c r="J12" s="68"/>
      <c r="K12" s="59"/>
      <c r="L12" s="47"/>
    </row>
    <row r="13" spans="1:18" ht="14.45" customHeight="1" x14ac:dyDescent="0.2">
      <c r="A13" s="42"/>
      <c r="B13" s="31" t="s">
        <v>37</v>
      </c>
      <c r="C13" s="88"/>
      <c r="D13" s="89"/>
      <c r="E13" s="32"/>
      <c r="F13" s="88"/>
      <c r="G13" s="89"/>
      <c r="H13" s="54"/>
      <c r="I13" s="67" t="s">
        <v>54</v>
      </c>
      <c r="J13" s="68"/>
      <c r="K13" s="59"/>
      <c r="L13" s="47"/>
    </row>
    <row r="14" spans="1:18" ht="14.45" customHeight="1" x14ac:dyDescent="0.2">
      <c r="A14" s="4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7"/>
    </row>
    <row r="15" spans="1:18" ht="14.45" customHeight="1" x14ac:dyDescent="0.2">
      <c r="A15" s="42"/>
      <c r="B15" s="75" t="s">
        <v>15</v>
      </c>
      <c r="C15" s="76"/>
      <c r="D15" s="79" t="s">
        <v>0</v>
      </c>
      <c r="E15" s="79"/>
      <c r="F15" s="80" t="s">
        <v>33</v>
      </c>
      <c r="G15" s="81"/>
      <c r="H15" s="81"/>
      <c r="I15" s="81"/>
      <c r="J15" s="80" t="s">
        <v>34</v>
      </c>
      <c r="K15" s="98" t="s">
        <v>13</v>
      </c>
      <c r="L15" s="47"/>
    </row>
    <row r="16" spans="1:18" ht="14.45" customHeight="1" x14ac:dyDescent="0.2">
      <c r="A16" s="42"/>
      <c r="B16" s="77"/>
      <c r="C16" s="78"/>
      <c r="D16" s="79"/>
      <c r="E16" s="79"/>
      <c r="F16" s="82"/>
      <c r="G16" s="83"/>
      <c r="H16" s="83"/>
      <c r="I16" s="83"/>
      <c r="J16" s="99"/>
      <c r="K16" s="98"/>
      <c r="L16" s="47"/>
      <c r="N16" s="11" t="s">
        <v>56</v>
      </c>
      <c r="R16" s="3" t="s">
        <v>57</v>
      </c>
    </row>
    <row r="17" spans="1:18" ht="14.45" customHeight="1" x14ac:dyDescent="0.2">
      <c r="A17" s="42" t="str">
        <f>IF($B$17&lt;&gt;"","S1","")</f>
        <v/>
      </c>
      <c r="B17" s="65" t="str">
        <f>IF(OR($C$12="",$C$13="",,$K$5="&gt; 35 mph and ≤ 45 mph",$K$5="",AND(LEFT($D$9,8)&lt;&gt;"Mainline",$D$9&lt;&gt;"Accel/decel lane &gt; 1000 ft"),$K$6="",$K$6="No",$K$7="",$K$7="No"),"",$C$12)</f>
        <v/>
      </c>
      <c r="C17" s="66"/>
      <c r="D17" s="65" t="str">
        <f>IF($C$13="","",IF(B17="","",IF(ABS($C$13-$C$12)&lt;528,$C$13,IF($C$13&gt;$C$12,B17+528,B17-528))))</f>
        <v/>
      </c>
      <c r="E17" s="66"/>
      <c r="F17" s="72" t="str">
        <f>IF(D17="","",ABS(D17-B17))</f>
        <v/>
      </c>
      <c r="G17" s="73"/>
      <c r="H17" s="73"/>
      <c r="I17" s="74"/>
      <c r="J17" s="15"/>
      <c r="K17" s="29" t="str">
        <f>IF(AND($K$4="Grinding with No Incentives",$F17&lt;100,$R17="CW"),0,IF($K$4="Grinding with No Incentives",$R17,IF(AND($N17="CW",$F17&lt;100),(1800-30*ROUND($J17,1))*$F17/528,$N17)))</f>
        <v/>
      </c>
      <c r="L17" s="51" t="str">
        <f>IF($B$17&lt;&gt;"","S1","")</f>
        <v/>
      </c>
      <c r="N17" s="12" t="str">
        <f>IF(OR($D$9="",$K$4="",$K$5="",$F17="",$J17=""),"",IF(OR($J17&lt;0,ISTEXT($J17)),"Invalid Entry",IF(AND(LEFT($D$9,8)&lt;&gt;"Mainline",$D$9&lt;&gt;"Accel/decel lane &gt; 1000 ft"),0,IF(ROUND($J17,1)&lt;40,600*$F17/528,IF(ROUND($J17,1)&gt;70,"CW",IF(ROUND($J17,1)&lt;60,(1800-30*ROUND($J17,1))*$F17/528,0))))))</f>
        <v/>
      </c>
      <c r="O17" s="37" t="str">
        <f t="shared" ref="O17:O50" si="0">IF(K17="","",IF(K17="CW",1,0))</f>
        <v/>
      </c>
      <c r="P17" s="37" t="str">
        <f t="shared" ref="P17:P50" si="1">IF(K17="","",IF(K17="Invalid Entry",1,0))</f>
        <v/>
      </c>
      <c r="Q17" s="38" t="str">
        <f>IF(OR(B17="",D17=""),"",IF(AND(ABS(C12-C13)&lt;=528,E12="",E13=""),"Done",IF(ABS(C12-C13)&lt;=528,2,"Continue-1")))</f>
        <v/>
      </c>
      <c r="R17" s="12" t="str">
        <f>IF(OR($D$9="",$K$4="",$K$5="",$F17="",$J17=""),"",IF(OR($J17&lt;0,ISTEXT($J17)),"Invalid Entry",IF(AND(LEFT($D$9,8)&lt;&gt;"Mainline",$D$9&lt;&gt;"Accel/decel lane &gt; 1000 ft"),0,IF(ROUND($J17,1)&lt;90,0,"CW"))))</f>
        <v/>
      </c>
    </row>
    <row r="18" spans="1:18" ht="14.45" customHeight="1" x14ac:dyDescent="0.2">
      <c r="A18" s="42" t="str">
        <f>IF(OR($Q17="Done",$A17=""),"",IF($Q17=2,"S2",IF($Q17=3,"S3","↓")))</f>
        <v/>
      </c>
      <c r="B18" s="65" t="str">
        <f>IF(D17="","",IF(Q17="Done","",IF(Q17=2,$E$12,IF(Q17=3,$F$12,D17))))</f>
        <v/>
      </c>
      <c r="C18" s="66"/>
      <c r="D18" s="65" t="str">
        <f>IF(B18="","",IF(Q17="Continue-1",IF($C$13&gt;$C$12,IF(B18+528&gt;$C$13,$C$13,B18+528),IF(B18-528&lt;$C$13,$C$13,B18-528)),IF(OR(Q17="Continue-2",Q17=2),IF($E$13&gt;$E$12,IF(B18+528&gt;$E$13,$E$13,B18+528),IF(B18-528&lt;$E$13,$E$13,B18-528)),IF($F$13&gt;$F$12,IF(B18+528&gt;$F$13,$F$13,B18+528),IF(B18-528&lt;$F$13,$F$13,B18-528)))))</f>
        <v/>
      </c>
      <c r="E18" s="66"/>
      <c r="F18" s="72" t="str">
        <f>IF(D18="","",ABS(D18-B18))</f>
        <v/>
      </c>
      <c r="G18" s="73"/>
      <c r="H18" s="73"/>
      <c r="I18" s="74"/>
      <c r="J18" s="15"/>
      <c r="K18" s="29" t="str">
        <f>IF(AND($K$4="Grinding with No Incentives",$F18&lt;100,$R18="CW"),0,IF($K$4="Grinding with No Incentives",$R18,IF(AND($N18="CW",$F18&lt;100),(1800-30*ROUND($J18,1))*$F18/528,$N18)))</f>
        <v/>
      </c>
      <c r="L18" s="51" t="str">
        <f>IF(OR($Q17="Done",$A17=""),"",IF($Q17=2,"S2",IF($Q17=3,"S3","↓")))</f>
        <v/>
      </c>
      <c r="N18" s="12" t="str">
        <f t="shared" ref="N17:N56" si="2">IF(OR($D$9="",$K$4="",$K$5="",$F18="",$J18=""),"",IF(OR($J18&lt;0,ISTEXT($J18)),"Invalid Entry",IF(AND(LEFT($D$9,8)&lt;&gt;"Mainline",$D$9&lt;&gt;"Accel/decel lane &gt; 1000 ft"),0,IF(ROUND($J18,1)&lt;40,600*$F18/528,IF(ROUND($J18,1)&gt;70,"CW",IF(ROUND($J18,1)&lt;60,(1800-30*ROUND($J18,1))*$F18/528,0))))))</f>
        <v/>
      </c>
      <c r="O18" s="37" t="str">
        <f t="shared" si="0"/>
        <v/>
      </c>
      <c r="P18" s="37" t="str">
        <f t="shared" si="1"/>
        <v/>
      </c>
      <c r="Q18" s="38" t="str">
        <f>IF(B18="","",IF(OR(AND(D18=$C$13,OR($E$12="",$E$13=""),Q17="Continue-1"),AND(D18=$E$13,OR($F$12="",$F$13=""),OR(Q17=2,Q17="Continue-2")),AND(D18=$F$13,OR(Q17=3,Q17="Continue-3"))),"Done",IF(AND(D18=$C$13,Q17="Continue-1"),2,IF(AND(Q17="Continue-1",D18=MEDIAN(D18,$C$12,$C$13)),"Continue-1",IF(AND(D18=$E$13,OR(Q17=2,Q17="Continue-2")),3,IF(AND(OR(Q17=2,Q17="Continue-2"),D18=MEDIAN(D18,$E$12,$E$13)),"Continue-2","Continue-3"))))))</f>
        <v/>
      </c>
      <c r="R18" s="12" t="str">
        <f t="shared" ref="R18:R56" si="3">IF(OR($D$9="",$K$4="",$K$5="",$F18="",$J18=""),"",IF(OR($J18&lt;0,ISTEXT($J18)),"Invalid Entry",IF(AND(LEFT($D$9,8)&lt;&gt;"Mainline",$D$9&lt;&gt;"Accel/decel lane &gt; 1000 ft"),0,IF(ROUND($J18,1)&lt;90,0,"CW"))))</f>
        <v/>
      </c>
    </row>
    <row r="19" spans="1:18" ht="14.45" customHeight="1" x14ac:dyDescent="0.2">
      <c r="A19" s="42" t="str">
        <f t="shared" ref="A19:A56" si="4">IF(OR($Q18="Done",$A18=""),"",IF($Q18=2,"S2",IF($Q18=3,"S3","↓")))</f>
        <v/>
      </c>
      <c r="B19" s="65" t="str">
        <f t="shared" ref="B19:B56" si="5">IF(D18="","",IF(Q18="Done","",IF(Q18=2,$E$12,IF(Q18=3,$F$12,D18))))</f>
        <v/>
      </c>
      <c r="C19" s="66"/>
      <c r="D19" s="65" t="str">
        <f t="shared" ref="D19:D56" si="6">IF(B19="","",IF(Q18="Continue-1",IF($C$13&gt;$C$12,IF(B19+528&gt;$C$13,$C$13,B19+528),IF(B19-528&lt;$C$13,$C$13,B19-528)),IF(OR(Q18="Continue-2",Q18=2),IF($E$13&gt;$E$12,IF(B19+528&gt;$E$13,$E$13,B19+528),IF(B19-528&lt;$E$13,$E$13,B19-528)),IF($F$13&gt;$F$12,IF(B19+528&gt;$F$13,$F$13,B19+528),IF(B19-528&lt;$F$13,$F$13,B19-528)))))</f>
        <v/>
      </c>
      <c r="E19" s="66"/>
      <c r="F19" s="72" t="str">
        <f>IF(D19="","",ABS(D19-B19))</f>
        <v/>
      </c>
      <c r="G19" s="73"/>
      <c r="H19" s="73"/>
      <c r="I19" s="74"/>
      <c r="J19" s="15"/>
      <c r="K19" s="29" t="str">
        <f t="shared" ref="K19:K56" si="7">IF(AND($K$4="Grinding with No Incentives",$F19&lt;100,$R19="CW"),0,IF($K$4="Grinding with No Incentives",$R19,IF(AND($N19="CW",$F19&lt;100),(1800-30*ROUND($J19,1))*$F19/528,$N19)))</f>
        <v/>
      </c>
      <c r="L19" s="51" t="str">
        <f t="shared" ref="L19:L56" si="8">IF(OR($Q18="Done",$A18=""),"",IF($Q18=2,"S2",IF($Q18=3,"S3","↓")))</f>
        <v/>
      </c>
      <c r="N19" s="12" t="str">
        <f t="shared" si="2"/>
        <v/>
      </c>
      <c r="O19" s="37" t="str">
        <f t="shared" si="0"/>
        <v/>
      </c>
      <c r="P19" s="37" t="str">
        <f t="shared" si="1"/>
        <v/>
      </c>
      <c r="Q19" s="38" t="str">
        <f t="shared" ref="Q19:Q56" si="9">IF(B19="","",IF(OR(AND(D19=$C$13,OR($E$12="",$E$13=""),Q18="Continue-1"),AND(D19=$E$13,OR($F$12="",$F$13=""),OR(Q18=2,Q18="Continue-2")),AND(D19=$F$13,OR(Q18=3,Q18="Continue-3"))),"Done",IF(AND(D19=$C$13,Q18="Continue-1"),2,IF(AND(Q18="Continue-1",D19=MEDIAN(D19,$C$12,$C$13)),"Continue-1",IF(AND(D19=$E$13,OR(Q18=2,Q18="Continue-2")),3,IF(AND(OR(Q18=2,Q18="Continue-2"),D19=MEDIAN(D19,$E$12,$E$13)),"Continue-2","Continue-3"))))))</f>
        <v/>
      </c>
      <c r="R19" s="12" t="str">
        <f t="shared" si="3"/>
        <v/>
      </c>
    </row>
    <row r="20" spans="1:18" ht="14.45" customHeight="1" x14ac:dyDescent="0.2">
      <c r="A20" s="42" t="str">
        <f t="shared" si="4"/>
        <v/>
      </c>
      <c r="B20" s="65" t="str">
        <f t="shared" si="5"/>
        <v/>
      </c>
      <c r="C20" s="66"/>
      <c r="D20" s="65" t="str">
        <f t="shared" si="6"/>
        <v/>
      </c>
      <c r="E20" s="66"/>
      <c r="F20" s="72" t="str">
        <f>IF(D20="","",ABS(D20-B20))</f>
        <v/>
      </c>
      <c r="G20" s="73"/>
      <c r="H20" s="73"/>
      <c r="I20" s="74"/>
      <c r="J20" s="15"/>
      <c r="K20" s="29" t="str">
        <f t="shared" si="7"/>
        <v/>
      </c>
      <c r="L20" s="51" t="str">
        <f t="shared" si="8"/>
        <v/>
      </c>
      <c r="N20" s="12" t="str">
        <f t="shared" si="2"/>
        <v/>
      </c>
      <c r="O20" s="37" t="str">
        <f t="shared" si="0"/>
        <v/>
      </c>
      <c r="P20" s="37" t="str">
        <f t="shared" si="1"/>
        <v/>
      </c>
      <c r="Q20" s="38" t="str">
        <f t="shared" si="9"/>
        <v/>
      </c>
      <c r="R20" s="12" t="str">
        <f t="shared" si="3"/>
        <v/>
      </c>
    </row>
    <row r="21" spans="1:18" ht="14.45" customHeight="1" x14ac:dyDescent="0.2">
      <c r="A21" s="42" t="str">
        <f t="shared" si="4"/>
        <v/>
      </c>
      <c r="B21" s="65" t="str">
        <f t="shared" si="5"/>
        <v/>
      </c>
      <c r="C21" s="66"/>
      <c r="D21" s="65" t="str">
        <f t="shared" si="6"/>
        <v/>
      </c>
      <c r="E21" s="66"/>
      <c r="F21" s="72" t="str">
        <f>IF(D21="","",ABS(D21-B21))</f>
        <v/>
      </c>
      <c r="G21" s="73"/>
      <c r="H21" s="73"/>
      <c r="I21" s="74"/>
      <c r="J21" s="15"/>
      <c r="K21" s="29" t="str">
        <f t="shared" si="7"/>
        <v/>
      </c>
      <c r="L21" s="51" t="str">
        <f t="shared" si="8"/>
        <v/>
      </c>
      <c r="N21" s="12" t="str">
        <f t="shared" si="2"/>
        <v/>
      </c>
      <c r="O21" s="37" t="str">
        <f t="shared" si="0"/>
        <v/>
      </c>
      <c r="P21" s="37" t="str">
        <f t="shared" si="1"/>
        <v/>
      </c>
      <c r="Q21" s="38" t="str">
        <f t="shared" si="9"/>
        <v/>
      </c>
      <c r="R21" s="12" t="str">
        <f t="shared" si="3"/>
        <v/>
      </c>
    </row>
    <row r="22" spans="1:18" ht="14.45" customHeight="1" x14ac:dyDescent="0.2">
      <c r="A22" s="42" t="str">
        <f t="shared" si="4"/>
        <v/>
      </c>
      <c r="B22" s="65" t="str">
        <f t="shared" si="5"/>
        <v/>
      </c>
      <c r="C22" s="66"/>
      <c r="D22" s="65" t="str">
        <f t="shared" si="6"/>
        <v/>
      </c>
      <c r="E22" s="66"/>
      <c r="F22" s="72" t="str">
        <f t="shared" ref="F22:F56" si="10">IF(D22="","",ABS(D22-B22))</f>
        <v/>
      </c>
      <c r="G22" s="73"/>
      <c r="H22" s="73"/>
      <c r="I22" s="74"/>
      <c r="J22" s="15"/>
      <c r="K22" s="29" t="str">
        <f t="shared" si="7"/>
        <v/>
      </c>
      <c r="L22" s="51" t="str">
        <f t="shared" si="8"/>
        <v/>
      </c>
      <c r="N22" s="12" t="str">
        <f t="shared" si="2"/>
        <v/>
      </c>
      <c r="O22" s="37" t="str">
        <f t="shared" si="0"/>
        <v/>
      </c>
      <c r="P22" s="37" t="str">
        <f t="shared" si="1"/>
        <v/>
      </c>
      <c r="Q22" s="38" t="str">
        <f t="shared" si="9"/>
        <v/>
      </c>
      <c r="R22" s="12" t="str">
        <f t="shared" si="3"/>
        <v/>
      </c>
    </row>
    <row r="23" spans="1:18" ht="14.45" customHeight="1" x14ac:dyDescent="0.2">
      <c r="A23" s="42" t="str">
        <f t="shared" si="4"/>
        <v/>
      </c>
      <c r="B23" s="65" t="str">
        <f t="shared" si="5"/>
        <v/>
      </c>
      <c r="C23" s="66"/>
      <c r="D23" s="65" t="str">
        <f t="shared" si="6"/>
        <v/>
      </c>
      <c r="E23" s="66"/>
      <c r="F23" s="72" t="str">
        <f t="shared" si="10"/>
        <v/>
      </c>
      <c r="G23" s="73"/>
      <c r="H23" s="73"/>
      <c r="I23" s="74"/>
      <c r="J23" s="15"/>
      <c r="K23" s="29" t="str">
        <f t="shared" si="7"/>
        <v/>
      </c>
      <c r="L23" s="51" t="str">
        <f t="shared" si="8"/>
        <v/>
      </c>
      <c r="N23" s="12" t="str">
        <f t="shared" si="2"/>
        <v/>
      </c>
      <c r="O23" s="37" t="str">
        <f t="shared" si="0"/>
        <v/>
      </c>
      <c r="P23" s="37" t="str">
        <f t="shared" si="1"/>
        <v/>
      </c>
      <c r="Q23" s="38" t="str">
        <f t="shared" si="9"/>
        <v/>
      </c>
      <c r="R23" s="12" t="str">
        <f t="shared" si="3"/>
        <v/>
      </c>
    </row>
    <row r="24" spans="1:18" ht="14.45" customHeight="1" x14ac:dyDescent="0.2">
      <c r="A24" s="42" t="str">
        <f t="shared" si="4"/>
        <v/>
      </c>
      <c r="B24" s="65" t="str">
        <f t="shared" si="5"/>
        <v/>
      </c>
      <c r="C24" s="66"/>
      <c r="D24" s="65" t="str">
        <f t="shared" si="6"/>
        <v/>
      </c>
      <c r="E24" s="66"/>
      <c r="F24" s="72" t="str">
        <f t="shared" si="10"/>
        <v/>
      </c>
      <c r="G24" s="73"/>
      <c r="H24" s="73"/>
      <c r="I24" s="74"/>
      <c r="J24" s="15"/>
      <c r="K24" s="29" t="str">
        <f t="shared" si="7"/>
        <v/>
      </c>
      <c r="L24" s="51" t="str">
        <f t="shared" si="8"/>
        <v/>
      </c>
      <c r="N24" s="12" t="str">
        <f t="shared" si="2"/>
        <v/>
      </c>
      <c r="O24" s="37" t="str">
        <f t="shared" si="0"/>
        <v/>
      </c>
      <c r="P24" s="37" t="str">
        <f t="shared" si="1"/>
        <v/>
      </c>
      <c r="Q24" s="38" t="str">
        <f t="shared" si="9"/>
        <v/>
      </c>
      <c r="R24" s="12" t="str">
        <f t="shared" si="3"/>
        <v/>
      </c>
    </row>
    <row r="25" spans="1:18" ht="14.45" customHeight="1" x14ac:dyDescent="0.2">
      <c r="A25" s="42" t="str">
        <f t="shared" si="4"/>
        <v/>
      </c>
      <c r="B25" s="65" t="str">
        <f t="shared" si="5"/>
        <v/>
      </c>
      <c r="C25" s="66"/>
      <c r="D25" s="65" t="str">
        <f t="shared" si="6"/>
        <v/>
      </c>
      <c r="E25" s="66"/>
      <c r="F25" s="72" t="str">
        <f t="shared" si="10"/>
        <v/>
      </c>
      <c r="G25" s="73"/>
      <c r="H25" s="73"/>
      <c r="I25" s="74"/>
      <c r="J25" s="15"/>
      <c r="K25" s="29" t="str">
        <f t="shared" si="7"/>
        <v/>
      </c>
      <c r="L25" s="51" t="str">
        <f t="shared" si="8"/>
        <v/>
      </c>
      <c r="N25" s="12" t="str">
        <f t="shared" si="2"/>
        <v/>
      </c>
      <c r="O25" s="37" t="str">
        <f t="shared" si="0"/>
        <v/>
      </c>
      <c r="P25" s="37" t="str">
        <f t="shared" si="1"/>
        <v/>
      </c>
      <c r="Q25" s="38" t="str">
        <f t="shared" si="9"/>
        <v/>
      </c>
      <c r="R25" s="12" t="str">
        <f t="shared" si="3"/>
        <v/>
      </c>
    </row>
    <row r="26" spans="1:18" ht="14.45" customHeight="1" x14ac:dyDescent="0.2">
      <c r="A26" s="42" t="str">
        <f t="shared" si="4"/>
        <v/>
      </c>
      <c r="B26" s="65" t="str">
        <f t="shared" si="5"/>
        <v/>
      </c>
      <c r="C26" s="66"/>
      <c r="D26" s="65" t="str">
        <f t="shared" si="6"/>
        <v/>
      </c>
      <c r="E26" s="66"/>
      <c r="F26" s="72" t="str">
        <f t="shared" si="10"/>
        <v/>
      </c>
      <c r="G26" s="73"/>
      <c r="H26" s="73"/>
      <c r="I26" s="74"/>
      <c r="J26" s="15"/>
      <c r="K26" s="29" t="str">
        <f t="shared" si="7"/>
        <v/>
      </c>
      <c r="L26" s="51" t="str">
        <f t="shared" si="8"/>
        <v/>
      </c>
      <c r="N26" s="12" t="str">
        <f t="shared" si="2"/>
        <v/>
      </c>
      <c r="O26" s="37" t="str">
        <f t="shared" si="0"/>
        <v/>
      </c>
      <c r="P26" s="37" t="str">
        <f t="shared" si="1"/>
        <v/>
      </c>
      <c r="Q26" s="38" t="str">
        <f t="shared" si="9"/>
        <v/>
      </c>
      <c r="R26" s="12" t="str">
        <f t="shared" si="3"/>
        <v/>
      </c>
    </row>
    <row r="27" spans="1:18" ht="14.45" customHeight="1" x14ac:dyDescent="0.2">
      <c r="A27" s="42" t="str">
        <f t="shared" si="4"/>
        <v/>
      </c>
      <c r="B27" s="65" t="str">
        <f t="shared" si="5"/>
        <v/>
      </c>
      <c r="C27" s="66"/>
      <c r="D27" s="65" t="str">
        <f t="shared" si="6"/>
        <v/>
      </c>
      <c r="E27" s="66"/>
      <c r="F27" s="72" t="str">
        <f t="shared" si="10"/>
        <v/>
      </c>
      <c r="G27" s="73"/>
      <c r="H27" s="73"/>
      <c r="I27" s="74"/>
      <c r="J27" s="15"/>
      <c r="K27" s="29" t="str">
        <f t="shared" si="7"/>
        <v/>
      </c>
      <c r="L27" s="51" t="str">
        <f t="shared" si="8"/>
        <v/>
      </c>
      <c r="N27" s="12" t="str">
        <f t="shared" si="2"/>
        <v/>
      </c>
      <c r="O27" s="37" t="str">
        <f t="shared" si="0"/>
        <v/>
      </c>
      <c r="P27" s="37" t="str">
        <f t="shared" si="1"/>
        <v/>
      </c>
      <c r="Q27" s="38" t="str">
        <f t="shared" si="9"/>
        <v/>
      </c>
      <c r="R27" s="12" t="str">
        <f t="shared" si="3"/>
        <v/>
      </c>
    </row>
    <row r="28" spans="1:18" ht="14.45" customHeight="1" x14ac:dyDescent="0.2">
      <c r="A28" s="42" t="str">
        <f t="shared" si="4"/>
        <v/>
      </c>
      <c r="B28" s="65" t="str">
        <f t="shared" si="5"/>
        <v/>
      </c>
      <c r="C28" s="66"/>
      <c r="D28" s="65" t="str">
        <f t="shared" si="6"/>
        <v/>
      </c>
      <c r="E28" s="66"/>
      <c r="F28" s="72" t="str">
        <f t="shared" si="10"/>
        <v/>
      </c>
      <c r="G28" s="73"/>
      <c r="H28" s="73"/>
      <c r="I28" s="74"/>
      <c r="J28" s="15"/>
      <c r="K28" s="29" t="str">
        <f t="shared" si="7"/>
        <v/>
      </c>
      <c r="L28" s="51" t="str">
        <f t="shared" si="8"/>
        <v/>
      </c>
      <c r="N28" s="12" t="str">
        <f t="shared" si="2"/>
        <v/>
      </c>
      <c r="O28" s="37" t="str">
        <f t="shared" si="0"/>
        <v/>
      </c>
      <c r="P28" s="37" t="str">
        <f t="shared" si="1"/>
        <v/>
      </c>
      <c r="Q28" s="38" t="str">
        <f t="shared" si="9"/>
        <v/>
      </c>
      <c r="R28" s="12" t="str">
        <f t="shared" si="3"/>
        <v/>
      </c>
    </row>
    <row r="29" spans="1:18" ht="14.45" customHeight="1" x14ac:dyDescent="0.2">
      <c r="A29" s="42" t="str">
        <f t="shared" si="4"/>
        <v/>
      </c>
      <c r="B29" s="65" t="str">
        <f t="shared" si="5"/>
        <v/>
      </c>
      <c r="C29" s="66"/>
      <c r="D29" s="65" t="str">
        <f t="shared" si="6"/>
        <v/>
      </c>
      <c r="E29" s="66"/>
      <c r="F29" s="72" t="str">
        <f t="shared" si="10"/>
        <v/>
      </c>
      <c r="G29" s="73"/>
      <c r="H29" s="73"/>
      <c r="I29" s="74"/>
      <c r="J29" s="15"/>
      <c r="K29" s="29" t="str">
        <f t="shared" si="7"/>
        <v/>
      </c>
      <c r="L29" s="51" t="str">
        <f t="shared" si="8"/>
        <v/>
      </c>
      <c r="N29" s="12" t="str">
        <f t="shared" si="2"/>
        <v/>
      </c>
      <c r="O29" s="37" t="str">
        <f t="shared" si="0"/>
        <v/>
      </c>
      <c r="P29" s="37" t="str">
        <f t="shared" si="1"/>
        <v/>
      </c>
      <c r="Q29" s="38" t="str">
        <f t="shared" si="9"/>
        <v/>
      </c>
      <c r="R29" s="12" t="str">
        <f t="shared" si="3"/>
        <v/>
      </c>
    </row>
    <row r="30" spans="1:18" ht="14.45" customHeight="1" x14ac:dyDescent="0.2">
      <c r="A30" s="42" t="str">
        <f t="shared" si="4"/>
        <v/>
      </c>
      <c r="B30" s="65" t="str">
        <f t="shared" si="5"/>
        <v/>
      </c>
      <c r="C30" s="66"/>
      <c r="D30" s="65" t="str">
        <f t="shared" si="6"/>
        <v/>
      </c>
      <c r="E30" s="66"/>
      <c r="F30" s="72" t="str">
        <f t="shared" si="10"/>
        <v/>
      </c>
      <c r="G30" s="73"/>
      <c r="H30" s="73"/>
      <c r="I30" s="74"/>
      <c r="J30" s="15"/>
      <c r="K30" s="29" t="str">
        <f t="shared" si="7"/>
        <v/>
      </c>
      <c r="L30" s="51" t="str">
        <f t="shared" si="8"/>
        <v/>
      </c>
      <c r="N30" s="12" t="str">
        <f t="shared" si="2"/>
        <v/>
      </c>
      <c r="O30" s="37" t="str">
        <f t="shared" si="0"/>
        <v/>
      </c>
      <c r="P30" s="37" t="str">
        <f t="shared" si="1"/>
        <v/>
      </c>
      <c r="Q30" s="38" t="str">
        <f t="shared" si="9"/>
        <v/>
      </c>
      <c r="R30" s="12" t="str">
        <f t="shared" si="3"/>
        <v/>
      </c>
    </row>
    <row r="31" spans="1:18" ht="14.45" customHeight="1" x14ac:dyDescent="0.2">
      <c r="A31" s="42" t="str">
        <f t="shared" si="4"/>
        <v/>
      </c>
      <c r="B31" s="65" t="str">
        <f t="shared" si="5"/>
        <v/>
      </c>
      <c r="C31" s="66"/>
      <c r="D31" s="65" t="str">
        <f t="shared" si="6"/>
        <v/>
      </c>
      <c r="E31" s="66"/>
      <c r="F31" s="72" t="str">
        <f t="shared" si="10"/>
        <v/>
      </c>
      <c r="G31" s="73"/>
      <c r="H31" s="73"/>
      <c r="I31" s="74"/>
      <c r="J31" s="15"/>
      <c r="K31" s="29" t="str">
        <f t="shared" si="7"/>
        <v/>
      </c>
      <c r="L31" s="51" t="str">
        <f t="shared" si="8"/>
        <v/>
      </c>
      <c r="N31" s="12" t="str">
        <f t="shared" si="2"/>
        <v/>
      </c>
      <c r="O31" s="37" t="str">
        <f t="shared" si="0"/>
        <v/>
      </c>
      <c r="P31" s="37" t="str">
        <f t="shared" si="1"/>
        <v/>
      </c>
      <c r="Q31" s="38" t="str">
        <f t="shared" si="9"/>
        <v/>
      </c>
      <c r="R31" s="12" t="str">
        <f t="shared" si="3"/>
        <v/>
      </c>
    </row>
    <row r="32" spans="1:18" ht="14.45" customHeight="1" x14ac:dyDescent="0.2">
      <c r="A32" s="42" t="str">
        <f t="shared" si="4"/>
        <v/>
      </c>
      <c r="B32" s="65" t="str">
        <f t="shared" si="5"/>
        <v/>
      </c>
      <c r="C32" s="66"/>
      <c r="D32" s="65" t="str">
        <f t="shared" si="6"/>
        <v/>
      </c>
      <c r="E32" s="66"/>
      <c r="F32" s="72" t="str">
        <f t="shared" si="10"/>
        <v/>
      </c>
      <c r="G32" s="73"/>
      <c r="H32" s="73"/>
      <c r="I32" s="74"/>
      <c r="J32" s="15"/>
      <c r="K32" s="29" t="str">
        <f t="shared" si="7"/>
        <v/>
      </c>
      <c r="L32" s="51" t="str">
        <f t="shared" si="8"/>
        <v/>
      </c>
      <c r="N32" s="12" t="str">
        <f t="shared" si="2"/>
        <v/>
      </c>
      <c r="O32" s="37" t="str">
        <f t="shared" si="0"/>
        <v/>
      </c>
      <c r="P32" s="37" t="str">
        <f t="shared" si="1"/>
        <v/>
      </c>
      <c r="Q32" s="38" t="str">
        <f t="shared" si="9"/>
        <v/>
      </c>
      <c r="R32" s="12" t="str">
        <f t="shared" si="3"/>
        <v/>
      </c>
    </row>
    <row r="33" spans="1:18" ht="14.45" customHeight="1" x14ac:dyDescent="0.2">
      <c r="A33" s="42" t="str">
        <f t="shared" si="4"/>
        <v/>
      </c>
      <c r="B33" s="65" t="str">
        <f t="shared" si="5"/>
        <v/>
      </c>
      <c r="C33" s="66"/>
      <c r="D33" s="65" t="str">
        <f t="shared" si="6"/>
        <v/>
      </c>
      <c r="E33" s="66"/>
      <c r="F33" s="72" t="str">
        <f t="shared" si="10"/>
        <v/>
      </c>
      <c r="G33" s="73"/>
      <c r="H33" s="73"/>
      <c r="I33" s="74"/>
      <c r="J33" s="15"/>
      <c r="K33" s="29" t="str">
        <f t="shared" si="7"/>
        <v/>
      </c>
      <c r="L33" s="51" t="str">
        <f t="shared" si="8"/>
        <v/>
      </c>
      <c r="N33" s="12" t="str">
        <f t="shared" si="2"/>
        <v/>
      </c>
      <c r="O33" s="37" t="str">
        <f t="shared" si="0"/>
        <v/>
      </c>
      <c r="P33" s="37" t="str">
        <f t="shared" si="1"/>
        <v/>
      </c>
      <c r="Q33" s="38" t="str">
        <f t="shared" si="9"/>
        <v/>
      </c>
      <c r="R33" s="12" t="str">
        <f t="shared" si="3"/>
        <v/>
      </c>
    </row>
    <row r="34" spans="1:18" ht="14.45" customHeight="1" x14ac:dyDescent="0.2">
      <c r="A34" s="42" t="str">
        <f t="shared" si="4"/>
        <v/>
      </c>
      <c r="B34" s="65" t="str">
        <f t="shared" si="5"/>
        <v/>
      </c>
      <c r="C34" s="66"/>
      <c r="D34" s="65" t="str">
        <f t="shared" si="6"/>
        <v/>
      </c>
      <c r="E34" s="66"/>
      <c r="F34" s="72" t="str">
        <f t="shared" si="10"/>
        <v/>
      </c>
      <c r="G34" s="73"/>
      <c r="H34" s="73"/>
      <c r="I34" s="73"/>
      <c r="J34" s="15"/>
      <c r="K34" s="29" t="str">
        <f t="shared" si="7"/>
        <v/>
      </c>
      <c r="L34" s="51" t="str">
        <f t="shared" si="8"/>
        <v/>
      </c>
      <c r="N34" s="12" t="str">
        <f t="shared" si="2"/>
        <v/>
      </c>
      <c r="O34" s="37" t="str">
        <f t="shared" si="0"/>
        <v/>
      </c>
      <c r="P34" s="37" t="str">
        <f t="shared" si="1"/>
        <v/>
      </c>
      <c r="Q34" s="38" t="str">
        <f t="shared" si="9"/>
        <v/>
      </c>
      <c r="R34" s="12" t="str">
        <f t="shared" si="3"/>
        <v/>
      </c>
    </row>
    <row r="35" spans="1:18" ht="14.45" customHeight="1" x14ac:dyDescent="0.2">
      <c r="A35" s="42" t="str">
        <f t="shared" si="4"/>
        <v/>
      </c>
      <c r="B35" s="65" t="str">
        <f t="shared" si="5"/>
        <v/>
      </c>
      <c r="C35" s="66"/>
      <c r="D35" s="65" t="str">
        <f t="shared" si="6"/>
        <v/>
      </c>
      <c r="E35" s="66"/>
      <c r="F35" s="72" t="str">
        <f t="shared" si="10"/>
        <v/>
      </c>
      <c r="G35" s="73"/>
      <c r="H35" s="73"/>
      <c r="I35" s="73"/>
      <c r="J35" s="15"/>
      <c r="K35" s="29" t="str">
        <f t="shared" si="7"/>
        <v/>
      </c>
      <c r="L35" s="51" t="str">
        <f t="shared" si="8"/>
        <v/>
      </c>
      <c r="N35" s="12" t="str">
        <f t="shared" si="2"/>
        <v/>
      </c>
      <c r="O35" s="37" t="str">
        <f t="shared" si="0"/>
        <v/>
      </c>
      <c r="P35" s="37" t="str">
        <f t="shared" si="1"/>
        <v/>
      </c>
      <c r="Q35" s="38" t="str">
        <f t="shared" si="9"/>
        <v/>
      </c>
      <c r="R35" s="12" t="str">
        <f t="shared" si="3"/>
        <v/>
      </c>
    </row>
    <row r="36" spans="1:18" ht="14.45" customHeight="1" x14ac:dyDescent="0.2">
      <c r="A36" s="42" t="str">
        <f t="shared" si="4"/>
        <v/>
      </c>
      <c r="B36" s="65" t="str">
        <f t="shared" si="5"/>
        <v/>
      </c>
      <c r="C36" s="66"/>
      <c r="D36" s="65" t="str">
        <f t="shared" si="6"/>
        <v/>
      </c>
      <c r="E36" s="66"/>
      <c r="F36" s="72" t="str">
        <f t="shared" si="10"/>
        <v/>
      </c>
      <c r="G36" s="73"/>
      <c r="H36" s="73"/>
      <c r="I36" s="73"/>
      <c r="J36" s="15"/>
      <c r="K36" s="29" t="str">
        <f t="shared" si="7"/>
        <v/>
      </c>
      <c r="L36" s="51" t="str">
        <f t="shared" si="8"/>
        <v/>
      </c>
      <c r="N36" s="12" t="str">
        <f t="shared" si="2"/>
        <v/>
      </c>
      <c r="O36" s="37" t="str">
        <f t="shared" si="0"/>
        <v/>
      </c>
      <c r="P36" s="37" t="str">
        <f t="shared" si="1"/>
        <v/>
      </c>
      <c r="Q36" s="38" t="str">
        <f t="shared" si="9"/>
        <v/>
      </c>
      <c r="R36" s="12" t="str">
        <f t="shared" si="3"/>
        <v/>
      </c>
    </row>
    <row r="37" spans="1:18" ht="14.45" customHeight="1" x14ac:dyDescent="0.2">
      <c r="A37" s="42" t="str">
        <f t="shared" si="4"/>
        <v/>
      </c>
      <c r="B37" s="65" t="str">
        <f t="shared" si="5"/>
        <v/>
      </c>
      <c r="C37" s="66"/>
      <c r="D37" s="65" t="str">
        <f t="shared" si="6"/>
        <v/>
      </c>
      <c r="E37" s="66"/>
      <c r="F37" s="72" t="str">
        <f t="shared" si="10"/>
        <v/>
      </c>
      <c r="G37" s="73"/>
      <c r="H37" s="73"/>
      <c r="I37" s="73"/>
      <c r="J37" s="15"/>
      <c r="K37" s="29" t="str">
        <f t="shared" si="7"/>
        <v/>
      </c>
      <c r="L37" s="51" t="str">
        <f t="shared" si="8"/>
        <v/>
      </c>
      <c r="N37" s="12" t="str">
        <f t="shared" si="2"/>
        <v/>
      </c>
      <c r="O37" s="37" t="str">
        <f t="shared" si="0"/>
        <v/>
      </c>
      <c r="P37" s="37" t="str">
        <f t="shared" si="1"/>
        <v/>
      </c>
      <c r="Q37" s="38" t="str">
        <f t="shared" si="9"/>
        <v/>
      </c>
      <c r="R37" s="12" t="str">
        <f t="shared" si="3"/>
        <v/>
      </c>
    </row>
    <row r="38" spans="1:18" ht="14.45" customHeight="1" x14ac:dyDescent="0.2">
      <c r="A38" s="42" t="str">
        <f t="shared" si="4"/>
        <v/>
      </c>
      <c r="B38" s="65" t="str">
        <f t="shared" si="5"/>
        <v/>
      </c>
      <c r="C38" s="66"/>
      <c r="D38" s="65" t="str">
        <f t="shared" si="6"/>
        <v/>
      </c>
      <c r="E38" s="66"/>
      <c r="F38" s="72" t="str">
        <f t="shared" si="10"/>
        <v/>
      </c>
      <c r="G38" s="73"/>
      <c r="H38" s="73"/>
      <c r="I38" s="73"/>
      <c r="J38" s="15"/>
      <c r="K38" s="29" t="str">
        <f t="shared" si="7"/>
        <v/>
      </c>
      <c r="L38" s="51" t="str">
        <f t="shared" si="8"/>
        <v/>
      </c>
      <c r="N38" s="12" t="str">
        <f t="shared" si="2"/>
        <v/>
      </c>
      <c r="O38" s="37" t="str">
        <f t="shared" si="0"/>
        <v/>
      </c>
      <c r="P38" s="37" t="str">
        <f t="shared" si="1"/>
        <v/>
      </c>
      <c r="Q38" s="38" t="str">
        <f t="shared" si="9"/>
        <v/>
      </c>
      <c r="R38" s="12" t="str">
        <f t="shared" si="3"/>
        <v/>
      </c>
    </row>
    <row r="39" spans="1:18" ht="14.45" customHeight="1" x14ac:dyDescent="0.2">
      <c r="A39" s="42" t="str">
        <f t="shared" si="4"/>
        <v/>
      </c>
      <c r="B39" s="65" t="str">
        <f t="shared" si="5"/>
        <v/>
      </c>
      <c r="C39" s="66"/>
      <c r="D39" s="65" t="str">
        <f t="shared" si="6"/>
        <v/>
      </c>
      <c r="E39" s="66"/>
      <c r="F39" s="72" t="str">
        <f t="shared" si="10"/>
        <v/>
      </c>
      <c r="G39" s="73"/>
      <c r="H39" s="73"/>
      <c r="I39" s="73"/>
      <c r="J39" s="15"/>
      <c r="K39" s="29" t="str">
        <f t="shared" si="7"/>
        <v/>
      </c>
      <c r="L39" s="51" t="str">
        <f t="shared" si="8"/>
        <v/>
      </c>
      <c r="N39" s="12" t="str">
        <f t="shared" si="2"/>
        <v/>
      </c>
      <c r="O39" s="37" t="str">
        <f t="shared" si="0"/>
        <v/>
      </c>
      <c r="P39" s="37" t="str">
        <f t="shared" si="1"/>
        <v/>
      </c>
      <c r="Q39" s="38" t="str">
        <f t="shared" si="9"/>
        <v/>
      </c>
      <c r="R39" s="12" t="str">
        <f t="shared" si="3"/>
        <v/>
      </c>
    </row>
    <row r="40" spans="1:18" ht="14.45" customHeight="1" x14ac:dyDescent="0.2">
      <c r="A40" s="42" t="str">
        <f t="shared" si="4"/>
        <v/>
      </c>
      <c r="B40" s="65" t="str">
        <f t="shared" si="5"/>
        <v/>
      </c>
      <c r="C40" s="66"/>
      <c r="D40" s="65" t="str">
        <f t="shared" si="6"/>
        <v/>
      </c>
      <c r="E40" s="66"/>
      <c r="F40" s="72" t="str">
        <f t="shared" si="10"/>
        <v/>
      </c>
      <c r="G40" s="73"/>
      <c r="H40" s="73"/>
      <c r="I40" s="73"/>
      <c r="J40" s="15"/>
      <c r="K40" s="29" t="str">
        <f t="shared" si="7"/>
        <v/>
      </c>
      <c r="L40" s="51" t="str">
        <f t="shared" si="8"/>
        <v/>
      </c>
      <c r="N40" s="12" t="str">
        <f t="shared" si="2"/>
        <v/>
      </c>
      <c r="O40" s="37" t="str">
        <f t="shared" si="0"/>
        <v/>
      </c>
      <c r="P40" s="37" t="str">
        <f t="shared" si="1"/>
        <v/>
      </c>
      <c r="Q40" s="38" t="str">
        <f t="shared" si="9"/>
        <v/>
      </c>
      <c r="R40" s="12" t="str">
        <f t="shared" si="3"/>
        <v/>
      </c>
    </row>
    <row r="41" spans="1:18" ht="14.45" customHeight="1" x14ac:dyDescent="0.2">
      <c r="A41" s="42" t="str">
        <f t="shared" si="4"/>
        <v/>
      </c>
      <c r="B41" s="65" t="str">
        <f t="shared" si="5"/>
        <v/>
      </c>
      <c r="C41" s="66"/>
      <c r="D41" s="65" t="str">
        <f t="shared" si="6"/>
        <v/>
      </c>
      <c r="E41" s="66"/>
      <c r="F41" s="72" t="str">
        <f t="shared" si="10"/>
        <v/>
      </c>
      <c r="G41" s="73"/>
      <c r="H41" s="73"/>
      <c r="I41" s="73"/>
      <c r="J41" s="15"/>
      <c r="K41" s="29" t="str">
        <f t="shared" si="7"/>
        <v/>
      </c>
      <c r="L41" s="51" t="str">
        <f t="shared" si="8"/>
        <v/>
      </c>
      <c r="N41" s="12" t="str">
        <f t="shared" si="2"/>
        <v/>
      </c>
      <c r="O41" s="37" t="str">
        <f t="shared" si="0"/>
        <v/>
      </c>
      <c r="P41" s="37" t="str">
        <f t="shared" si="1"/>
        <v/>
      </c>
      <c r="Q41" s="38" t="str">
        <f t="shared" si="9"/>
        <v/>
      </c>
      <c r="R41" s="12" t="str">
        <f t="shared" si="3"/>
        <v/>
      </c>
    </row>
    <row r="42" spans="1:18" ht="14.45" customHeight="1" x14ac:dyDescent="0.2">
      <c r="A42" s="42" t="str">
        <f t="shared" si="4"/>
        <v/>
      </c>
      <c r="B42" s="65" t="str">
        <f t="shared" si="5"/>
        <v/>
      </c>
      <c r="C42" s="66"/>
      <c r="D42" s="65" t="str">
        <f t="shared" si="6"/>
        <v/>
      </c>
      <c r="E42" s="66"/>
      <c r="F42" s="72" t="str">
        <f t="shared" si="10"/>
        <v/>
      </c>
      <c r="G42" s="73"/>
      <c r="H42" s="73"/>
      <c r="I42" s="73"/>
      <c r="J42" s="15"/>
      <c r="K42" s="29" t="str">
        <f t="shared" si="7"/>
        <v/>
      </c>
      <c r="L42" s="51" t="str">
        <f t="shared" si="8"/>
        <v/>
      </c>
      <c r="N42" s="12" t="str">
        <f t="shared" si="2"/>
        <v/>
      </c>
      <c r="O42" s="37" t="str">
        <f t="shared" si="0"/>
        <v/>
      </c>
      <c r="P42" s="37" t="str">
        <f t="shared" si="1"/>
        <v/>
      </c>
      <c r="Q42" s="38" t="str">
        <f t="shared" si="9"/>
        <v/>
      </c>
      <c r="R42" s="12" t="str">
        <f t="shared" si="3"/>
        <v/>
      </c>
    </row>
    <row r="43" spans="1:18" ht="14.45" customHeight="1" x14ac:dyDescent="0.2">
      <c r="A43" s="42" t="str">
        <f t="shared" si="4"/>
        <v/>
      </c>
      <c r="B43" s="65" t="str">
        <f t="shared" si="5"/>
        <v/>
      </c>
      <c r="C43" s="66"/>
      <c r="D43" s="65" t="str">
        <f t="shared" si="6"/>
        <v/>
      </c>
      <c r="E43" s="66"/>
      <c r="F43" s="72" t="str">
        <f t="shared" si="10"/>
        <v/>
      </c>
      <c r="G43" s="73"/>
      <c r="H43" s="73"/>
      <c r="I43" s="73"/>
      <c r="J43" s="15"/>
      <c r="K43" s="29" t="str">
        <f t="shared" si="7"/>
        <v/>
      </c>
      <c r="L43" s="51" t="str">
        <f t="shared" si="8"/>
        <v/>
      </c>
      <c r="N43" s="12" t="str">
        <f t="shared" si="2"/>
        <v/>
      </c>
      <c r="O43" s="37" t="str">
        <f t="shared" si="0"/>
        <v/>
      </c>
      <c r="P43" s="37" t="str">
        <f t="shared" si="1"/>
        <v/>
      </c>
      <c r="Q43" s="38" t="str">
        <f t="shared" si="9"/>
        <v/>
      </c>
      <c r="R43" s="12" t="str">
        <f t="shared" si="3"/>
        <v/>
      </c>
    </row>
    <row r="44" spans="1:18" ht="14.45" customHeight="1" x14ac:dyDescent="0.2">
      <c r="A44" s="42" t="str">
        <f t="shared" si="4"/>
        <v/>
      </c>
      <c r="B44" s="65" t="str">
        <f t="shared" si="5"/>
        <v/>
      </c>
      <c r="C44" s="66"/>
      <c r="D44" s="65" t="str">
        <f t="shared" si="6"/>
        <v/>
      </c>
      <c r="E44" s="66"/>
      <c r="F44" s="72" t="str">
        <f t="shared" si="10"/>
        <v/>
      </c>
      <c r="G44" s="73"/>
      <c r="H44" s="73"/>
      <c r="I44" s="73"/>
      <c r="J44" s="15"/>
      <c r="K44" s="29" t="str">
        <f t="shared" si="7"/>
        <v/>
      </c>
      <c r="L44" s="51" t="str">
        <f t="shared" si="8"/>
        <v/>
      </c>
      <c r="N44" s="12" t="str">
        <f t="shared" si="2"/>
        <v/>
      </c>
      <c r="O44" s="37" t="str">
        <f t="shared" si="0"/>
        <v/>
      </c>
      <c r="P44" s="37" t="str">
        <f t="shared" si="1"/>
        <v/>
      </c>
      <c r="Q44" s="38" t="str">
        <f t="shared" si="9"/>
        <v/>
      </c>
      <c r="R44" s="12" t="str">
        <f t="shared" si="3"/>
        <v/>
      </c>
    </row>
    <row r="45" spans="1:18" ht="14.45" customHeight="1" x14ac:dyDescent="0.2">
      <c r="A45" s="42" t="str">
        <f t="shared" si="4"/>
        <v/>
      </c>
      <c r="B45" s="65" t="str">
        <f t="shared" si="5"/>
        <v/>
      </c>
      <c r="C45" s="66"/>
      <c r="D45" s="65" t="str">
        <f t="shared" si="6"/>
        <v/>
      </c>
      <c r="E45" s="66"/>
      <c r="F45" s="72" t="str">
        <f t="shared" si="10"/>
        <v/>
      </c>
      <c r="G45" s="73"/>
      <c r="H45" s="73"/>
      <c r="I45" s="73"/>
      <c r="J45" s="15"/>
      <c r="K45" s="29" t="str">
        <f t="shared" si="7"/>
        <v/>
      </c>
      <c r="L45" s="51" t="str">
        <f t="shared" si="8"/>
        <v/>
      </c>
      <c r="N45" s="12" t="str">
        <f t="shared" si="2"/>
        <v/>
      </c>
      <c r="O45" s="37" t="str">
        <f t="shared" si="0"/>
        <v/>
      </c>
      <c r="P45" s="37" t="str">
        <f t="shared" si="1"/>
        <v/>
      </c>
      <c r="Q45" s="38" t="str">
        <f t="shared" si="9"/>
        <v/>
      </c>
      <c r="R45" s="12" t="str">
        <f t="shared" si="3"/>
        <v/>
      </c>
    </row>
    <row r="46" spans="1:18" ht="14.45" customHeight="1" x14ac:dyDescent="0.2">
      <c r="A46" s="42" t="str">
        <f t="shared" si="4"/>
        <v/>
      </c>
      <c r="B46" s="65" t="str">
        <f t="shared" si="5"/>
        <v/>
      </c>
      <c r="C46" s="66"/>
      <c r="D46" s="65" t="str">
        <f t="shared" si="6"/>
        <v/>
      </c>
      <c r="E46" s="66"/>
      <c r="F46" s="72" t="str">
        <f t="shared" si="10"/>
        <v/>
      </c>
      <c r="G46" s="73"/>
      <c r="H46" s="73"/>
      <c r="I46" s="73"/>
      <c r="J46" s="15"/>
      <c r="K46" s="29" t="str">
        <f t="shared" si="7"/>
        <v/>
      </c>
      <c r="L46" s="51" t="str">
        <f t="shared" si="8"/>
        <v/>
      </c>
      <c r="N46" s="12" t="str">
        <f t="shared" si="2"/>
        <v/>
      </c>
      <c r="O46" s="37" t="str">
        <f t="shared" si="0"/>
        <v/>
      </c>
      <c r="P46" s="37" t="str">
        <f t="shared" si="1"/>
        <v/>
      </c>
      <c r="Q46" s="38" t="str">
        <f t="shared" si="9"/>
        <v/>
      </c>
      <c r="R46" s="12" t="str">
        <f t="shared" si="3"/>
        <v/>
      </c>
    </row>
    <row r="47" spans="1:18" ht="14.45" customHeight="1" x14ac:dyDescent="0.2">
      <c r="A47" s="42" t="str">
        <f t="shared" si="4"/>
        <v/>
      </c>
      <c r="B47" s="65" t="str">
        <f t="shared" si="5"/>
        <v/>
      </c>
      <c r="C47" s="66"/>
      <c r="D47" s="65" t="str">
        <f t="shared" si="6"/>
        <v/>
      </c>
      <c r="E47" s="66"/>
      <c r="F47" s="72" t="str">
        <f t="shared" si="10"/>
        <v/>
      </c>
      <c r="G47" s="73"/>
      <c r="H47" s="73"/>
      <c r="I47" s="73"/>
      <c r="J47" s="15"/>
      <c r="K47" s="29" t="str">
        <f t="shared" si="7"/>
        <v/>
      </c>
      <c r="L47" s="51" t="str">
        <f t="shared" si="8"/>
        <v/>
      </c>
      <c r="N47" s="12" t="str">
        <f t="shared" si="2"/>
        <v/>
      </c>
      <c r="O47" s="37" t="str">
        <f t="shared" si="0"/>
        <v/>
      </c>
      <c r="P47" s="37" t="str">
        <f t="shared" si="1"/>
        <v/>
      </c>
      <c r="Q47" s="38" t="str">
        <f t="shared" si="9"/>
        <v/>
      </c>
      <c r="R47" s="12" t="str">
        <f t="shared" si="3"/>
        <v/>
      </c>
    </row>
    <row r="48" spans="1:18" ht="14.45" customHeight="1" x14ac:dyDescent="0.2">
      <c r="A48" s="42" t="str">
        <f t="shared" si="4"/>
        <v/>
      </c>
      <c r="B48" s="65" t="str">
        <f t="shared" si="5"/>
        <v/>
      </c>
      <c r="C48" s="66"/>
      <c r="D48" s="65" t="str">
        <f t="shared" si="6"/>
        <v/>
      </c>
      <c r="E48" s="66"/>
      <c r="F48" s="72" t="str">
        <f t="shared" si="10"/>
        <v/>
      </c>
      <c r="G48" s="73"/>
      <c r="H48" s="73"/>
      <c r="I48" s="73"/>
      <c r="J48" s="15"/>
      <c r="K48" s="29" t="str">
        <f t="shared" si="7"/>
        <v/>
      </c>
      <c r="L48" s="51" t="str">
        <f t="shared" si="8"/>
        <v/>
      </c>
      <c r="N48" s="12" t="str">
        <f t="shared" si="2"/>
        <v/>
      </c>
      <c r="O48" s="37" t="str">
        <f t="shared" si="0"/>
        <v/>
      </c>
      <c r="P48" s="37" t="str">
        <f t="shared" si="1"/>
        <v/>
      </c>
      <c r="Q48" s="38" t="str">
        <f t="shared" si="9"/>
        <v/>
      </c>
      <c r="R48" s="12" t="str">
        <f t="shared" si="3"/>
        <v/>
      </c>
    </row>
    <row r="49" spans="1:18" ht="14.45" customHeight="1" x14ac:dyDescent="0.2">
      <c r="A49" s="42" t="str">
        <f t="shared" si="4"/>
        <v/>
      </c>
      <c r="B49" s="65" t="str">
        <f t="shared" si="5"/>
        <v/>
      </c>
      <c r="C49" s="66"/>
      <c r="D49" s="65" t="str">
        <f t="shared" si="6"/>
        <v/>
      </c>
      <c r="E49" s="66"/>
      <c r="F49" s="72" t="str">
        <f t="shared" si="10"/>
        <v/>
      </c>
      <c r="G49" s="73"/>
      <c r="H49" s="73"/>
      <c r="I49" s="73"/>
      <c r="J49" s="15"/>
      <c r="K49" s="29" t="str">
        <f t="shared" si="7"/>
        <v/>
      </c>
      <c r="L49" s="51" t="str">
        <f t="shared" si="8"/>
        <v/>
      </c>
      <c r="N49" s="12" t="str">
        <f t="shared" si="2"/>
        <v/>
      </c>
      <c r="O49" s="37" t="str">
        <f t="shared" si="0"/>
        <v/>
      </c>
      <c r="P49" s="37" t="str">
        <f t="shared" si="1"/>
        <v/>
      </c>
      <c r="Q49" s="38" t="str">
        <f t="shared" si="9"/>
        <v/>
      </c>
      <c r="R49" s="12" t="str">
        <f t="shared" si="3"/>
        <v/>
      </c>
    </row>
    <row r="50" spans="1:18" ht="14.45" customHeight="1" x14ac:dyDescent="0.2">
      <c r="A50" s="42" t="str">
        <f t="shared" si="4"/>
        <v/>
      </c>
      <c r="B50" s="65" t="str">
        <f t="shared" si="5"/>
        <v/>
      </c>
      <c r="C50" s="66"/>
      <c r="D50" s="65" t="str">
        <f t="shared" si="6"/>
        <v/>
      </c>
      <c r="E50" s="66"/>
      <c r="F50" s="72" t="str">
        <f t="shared" si="10"/>
        <v/>
      </c>
      <c r="G50" s="73"/>
      <c r="H50" s="73"/>
      <c r="I50" s="73"/>
      <c r="J50" s="15"/>
      <c r="K50" s="29" t="str">
        <f t="shared" si="7"/>
        <v/>
      </c>
      <c r="L50" s="51" t="str">
        <f t="shared" si="8"/>
        <v/>
      </c>
      <c r="N50" s="12" t="str">
        <f t="shared" si="2"/>
        <v/>
      </c>
      <c r="O50" s="37" t="str">
        <f t="shared" si="0"/>
        <v/>
      </c>
      <c r="P50" s="37" t="str">
        <f t="shared" si="1"/>
        <v/>
      </c>
      <c r="Q50" s="38" t="str">
        <f t="shared" si="9"/>
        <v/>
      </c>
      <c r="R50" s="12" t="str">
        <f t="shared" si="3"/>
        <v/>
      </c>
    </row>
    <row r="51" spans="1:18" ht="14.45" customHeight="1" x14ac:dyDescent="0.2">
      <c r="A51" s="42" t="str">
        <f t="shared" si="4"/>
        <v/>
      </c>
      <c r="B51" s="65" t="str">
        <f t="shared" si="5"/>
        <v/>
      </c>
      <c r="C51" s="66"/>
      <c r="D51" s="65" t="str">
        <f t="shared" si="6"/>
        <v/>
      </c>
      <c r="E51" s="66"/>
      <c r="F51" s="72" t="str">
        <f t="shared" ref="F51:F52" si="11">IF(D51="","",ABS(D51-B51))</f>
        <v/>
      </c>
      <c r="G51" s="73"/>
      <c r="H51" s="73"/>
      <c r="I51" s="73"/>
      <c r="J51" s="15"/>
      <c r="K51" s="29" t="str">
        <f t="shared" si="7"/>
        <v/>
      </c>
      <c r="L51" s="51" t="str">
        <f t="shared" si="8"/>
        <v/>
      </c>
      <c r="N51" s="12" t="str">
        <f t="shared" si="2"/>
        <v/>
      </c>
      <c r="O51" s="37" t="str">
        <f t="shared" ref="O51:O52" si="12">IF(K51="","",IF(K51="CW",1,0))</f>
        <v/>
      </c>
      <c r="P51" s="37" t="str">
        <f t="shared" ref="P51:P52" si="13">IF(K51="","",IF(K51="Invalid Entry",1,0))</f>
        <v/>
      </c>
      <c r="Q51" s="38" t="str">
        <f t="shared" si="9"/>
        <v/>
      </c>
      <c r="R51" s="12" t="str">
        <f t="shared" si="3"/>
        <v/>
      </c>
    </row>
    <row r="52" spans="1:18" ht="14.45" customHeight="1" x14ac:dyDescent="0.2">
      <c r="A52" s="42" t="str">
        <f t="shared" si="4"/>
        <v/>
      </c>
      <c r="B52" s="65" t="str">
        <f t="shared" si="5"/>
        <v/>
      </c>
      <c r="C52" s="66"/>
      <c r="D52" s="65" t="str">
        <f t="shared" si="6"/>
        <v/>
      </c>
      <c r="E52" s="66"/>
      <c r="F52" s="72" t="str">
        <f t="shared" si="11"/>
        <v/>
      </c>
      <c r="G52" s="73"/>
      <c r="H52" s="73"/>
      <c r="I52" s="73"/>
      <c r="J52" s="15"/>
      <c r="K52" s="29" t="str">
        <f t="shared" si="7"/>
        <v/>
      </c>
      <c r="L52" s="51" t="str">
        <f t="shared" si="8"/>
        <v/>
      </c>
      <c r="N52" s="12" t="str">
        <f t="shared" si="2"/>
        <v/>
      </c>
      <c r="O52" s="37" t="str">
        <f t="shared" si="12"/>
        <v/>
      </c>
      <c r="P52" s="37" t="str">
        <f t="shared" si="13"/>
        <v/>
      </c>
      <c r="Q52" s="38" t="str">
        <f t="shared" si="9"/>
        <v/>
      </c>
      <c r="R52" s="12" t="str">
        <f t="shared" si="3"/>
        <v/>
      </c>
    </row>
    <row r="53" spans="1:18" ht="14.45" customHeight="1" x14ac:dyDescent="0.2">
      <c r="A53" s="42" t="str">
        <f t="shared" si="4"/>
        <v/>
      </c>
      <c r="B53" s="65" t="str">
        <f t="shared" si="5"/>
        <v/>
      </c>
      <c r="C53" s="66"/>
      <c r="D53" s="65" t="str">
        <f t="shared" si="6"/>
        <v/>
      </c>
      <c r="E53" s="66"/>
      <c r="F53" s="72" t="str">
        <f t="shared" si="10"/>
        <v/>
      </c>
      <c r="G53" s="73"/>
      <c r="H53" s="73"/>
      <c r="I53" s="73"/>
      <c r="J53" s="15"/>
      <c r="K53" s="29" t="str">
        <f t="shared" si="7"/>
        <v/>
      </c>
      <c r="L53" s="51" t="str">
        <f t="shared" si="8"/>
        <v/>
      </c>
      <c r="N53" s="12" t="str">
        <f t="shared" si="2"/>
        <v/>
      </c>
      <c r="O53" s="37" t="str">
        <f t="shared" ref="O53:O56" si="14">IF(K53="","",IF(K53="CW",1,0))</f>
        <v/>
      </c>
      <c r="P53" s="37" t="str">
        <f t="shared" ref="P53:P56" si="15">IF(K53="","",IF(K53="Invalid Entry",1,0))</f>
        <v/>
      </c>
      <c r="Q53" s="38" t="str">
        <f t="shared" si="9"/>
        <v/>
      </c>
      <c r="R53" s="12" t="str">
        <f t="shared" si="3"/>
        <v/>
      </c>
    </row>
    <row r="54" spans="1:18" ht="14.45" customHeight="1" x14ac:dyDescent="0.2">
      <c r="A54" s="42" t="str">
        <f t="shared" si="4"/>
        <v/>
      </c>
      <c r="B54" s="65" t="str">
        <f t="shared" si="5"/>
        <v/>
      </c>
      <c r="C54" s="66"/>
      <c r="D54" s="65" t="str">
        <f t="shared" si="6"/>
        <v/>
      </c>
      <c r="E54" s="66"/>
      <c r="F54" s="72" t="str">
        <f t="shared" si="10"/>
        <v/>
      </c>
      <c r="G54" s="73"/>
      <c r="H54" s="73"/>
      <c r="I54" s="73"/>
      <c r="J54" s="15"/>
      <c r="K54" s="29" t="str">
        <f t="shared" si="7"/>
        <v/>
      </c>
      <c r="L54" s="51" t="str">
        <f t="shared" si="8"/>
        <v/>
      </c>
      <c r="N54" s="12" t="str">
        <f t="shared" si="2"/>
        <v/>
      </c>
      <c r="O54" s="37" t="str">
        <f t="shared" si="14"/>
        <v/>
      </c>
      <c r="P54" s="37" t="str">
        <f t="shared" si="15"/>
        <v/>
      </c>
      <c r="Q54" s="38" t="str">
        <f t="shared" si="9"/>
        <v/>
      </c>
      <c r="R54" s="12" t="str">
        <f t="shared" si="3"/>
        <v/>
      </c>
    </row>
    <row r="55" spans="1:18" ht="14.45" customHeight="1" x14ac:dyDescent="0.2">
      <c r="A55" s="42" t="str">
        <f t="shared" si="4"/>
        <v/>
      </c>
      <c r="B55" s="65" t="str">
        <f t="shared" si="5"/>
        <v/>
      </c>
      <c r="C55" s="66"/>
      <c r="D55" s="65" t="str">
        <f t="shared" si="6"/>
        <v/>
      </c>
      <c r="E55" s="66"/>
      <c r="F55" s="72" t="str">
        <f t="shared" si="10"/>
        <v/>
      </c>
      <c r="G55" s="73"/>
      <c r="H55" s="73"/>
      <c r="I55" s="73"/>
      <c r="J55" s="15"/>
      <c r="K55" s="29" t="str">
        <f t="shared" si="7"/>
        <v/>
      </c>
      <c r="L55" s="51" t="str">
        <f t="shared" si="8"/>
        <v/>
      </c>
      <c r="N55" s="12" t="str">
        <f t="shared" si="2"/>
        <v/>
      </c>
      <c r="O55" s="37" t="str">
        <f t="shared" si="14"/>
        <v/>
      </c>
      <c r="P55" s="37" t="str">
        <f t="shared" si="15"/>
        <v/>
      </c>
      <c r="Q55" s="38" t="str">
        <f t="shared" si="9"/>
        <v/>
      </c>
      <c r="R55" s="12" t="str">
        <f t="shared" si="3"/>
        <v/>
      </c>
    </row>
    <row r="56" spans="1:18" ht="14.45" customHeight="1" x14ac:dyDescent="0.2">
      <c r="A56" s="42" t="str">
        <f t="shared" si="4"/>
        <v/>
      </c>
      <c r="B56" s="65" t="str">
        <f t="shared" si="5"/>
        <v/>
      </c>
      <c r="C56" s="66"/>
      <c r="D56" s="65" t="str">
        <f t="shared" si="6"/>
        <v/>
      </c>
      <c r="E56" s="66"/>
      <c r="F56" s="72" t="str">
        <f t="shared" si="10"/>
        <v/>
      </c>
      <c r="G56" s="73"/>
      <c r="H56" s="73"/>
      <c r="I56" s="73"/>
      <c r="J56" s="15"/>
      <c r="K56" s="29" t="str">
        <f t="shared" si="7"/>
        <v/>
      </c>
      <c r="L56" s="51" t="str">
        <f t="shared" si="8"/>
        <v/>
      </c>
      <c r="N56" s="12" t="str">
        <f t="shared" si="2"/>
        <v/>
      </c>
      <c r="O56" s="37" t="str">
        <f t="shared" si="14"/>
        <v/>
      </c>
      <c r="P56" s="37" t="str">
        <f t="shared" si="15"/>
        <v/>
      </c>
      <c r="Q56" s="38" t="str">
        <f t="shared" si="9"/>
        <v/>
      </c>
      <c r="R56" s="12" t="str">
        <f t="shared" si="3"/>
        <v/>
      </c>
    </row>
    <row r="57" spans="1:18" ht="14.45" customHeight="1" x14ac:dyDescent="0.2">
      <c r="A57" s="42"/>
      <c r="B57" s="16" t="s">
        <v>9</v>
      </c>
      <c r="C57" s="17"/>
      <c r="D57" s="17"/>
      <c r="E57" s="17"/>
      <c r="F57" s="17"/>
      <c r="G57" s="17"/>
      <c r="H57" s="17"/>
      <c r="I57" s="17"/>
      <c r="J57" s="109" t="str">
        <f>IF(AND($D$9&lt;&gt;"",LEFT($D$9,8)&lt;&gt;"Mainline",$D$9&lt;&gt;"Accel/decel lane &gt; 1000 ft"),0,IF(OR(K17="",K5=""),"",IF(O57&gt;0,"Smoothness Corrective Work Required",IF(P57&gt;0,"",SUM(K17:K56)))))</f>
        <v/>
      </c>
      <c r="K57" s="110"/>
      <c r="L57" s="47"/>
      <c r="N57" s="14"/>
      <c r="O57" s="57">
        <f>SUM(O17:O56)</f>
        <v>0</v>
      </c>
      <c r="P57" s="57">
        <f>SUM(P17:P56)</f>
        <v>0</v>
      </c>
    </row>
    <row r="58" spans="1:18" ht="14.45" customHeight="1" x14ac:dyDescent="0.2">
      <c r="A58" s="42"/>
      <c r="B58" s="16" t="s">
        <v>5</v>
      </c>
      <c r="C58" s="17"/>
      <c r="D58" s="17"/>
      <c r="E58" s="17"/>
      <c r="F58" s="17"/>
      <c r="G58" s="17"/>
      <c r="H58" s="17"/>
      <c r="I58" s="17"/>
      <c r="J58" s="108" t="str">
        <f>IF(OR(K4="",K5="",D9="",K12="",K13="",$K$6="",$K$6="No",$K$7="",$K$7="No"),"",IF(OR(K$5="≤ 45 mph",AND(LEFT($D$9,8)&lt;&gt;"Mainline",$D$9&lt;&gt;"Accel/decel lane &gt; 1000 ft")),K13*-25,IF(K13&gt;0,"Corrective Work Required on ALR ≥ 250.0",K12*-25)))</f>
        <v/>
      </c>
      <c r="K58" s="108"/>
      <c r="L58" s="47"/>
      <c r="N58" s="13"/>
    </row>
    <row r="59" spans="1:18" ht="14.45" customHeight="1" x14ac:dyDescent="0.2">
      <c r="A59" s="42"/>
      <c r="B59" s="16" t="s">
        <v>6</v>
      </c>
      <c r="C59" s="17"/>
      <c r="D59" s="17"/>
      <c r="E59" s="17"/>
      <c r="F59" s="17"/>
      <c r="G59" s="17"/>
      <c r="H59" s="17"/>
      <c r="I59" s="17"/>
      <c r="J59" s="108" t="str">
        <f>IF(OR(ISNUMBER(J57)=FALSE,ISNUMBER(J58)=FALSE),"",IF(ROUND(((J57+J58)*100),0)-((J57+J58)*100)=0.5,IF(EVEN(((J57+J58)*100))-((J57+J58)*100)=1.5,(EVEN(((J57+J58)*100))-2)/100,EVEN(((J57+J58)*100))/100),ROUND((J57+J58),2)))</f>
        <v/>
      </c>
      <c r="K59" s="108"/>
      <c r="L59" s="47"/>
      <c r="N59" s="11"/>
    </row>
    <row r="60" spans="1:18" ht="14.45" customHeight="1" x14ac:dyDescent="0.2">
      <c r="A60" s="4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7"/>
    </row>
    <row r="61" spans="1:18" ht="14.45" customHeight="1" x14ac:dyDescent="0.2">
      <c r="A61" s="42"/>
      <c r="B61" s="67" t="s">
        <v>3</v>
      </c>
      <c r="C61" s="84"/>
      <c r="D61" s="68"/>
      <c r="E61" s="69"/>
      <c r="F61" s="70"/>
      <c r="G61" s="71"/>
      <c r="H61" s="58"/>
      <c r="I61" s="67" t="s">
        <v>12</v>
      </c>
      <c r="J61" s="68"/>
      <c r="K61" s="28"/>
      <c r="L61" s="47"/>
    </row>
    <row r="62" spans="1:18" ht="14.45" customHeight="1" x14ac:dyDescent="0.2">
      <c r="A62" s="42"/>
      <c r="B62" s="67" t="s">
        <v>4</v>
      </c>
      <c r="C62" s="84"/>
      <c r="D62" s="68"/>
      <c r="E62" s="69"/>
      <c r="F62" s="70"/>
      <c r="G62" s="71"/>
      <c r="H62" s="58"/>
      <c r="I62" s="67" t="s">
        <v>4</v>
      </c>
      <c r="J62" s="68"/>
      <c r="K62" s="28"/>
      <c r="L62" s="47"/>
    </row>
    <row r="63" spans="1:18" ht="18" customHeight="1" thickBot="1" x14ac:dyDescent="0.2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49"/>
    </row>
    <row r="64" spans="1:18" ht="14.25" customHeight="1" thickTop="1" x14ac:dyDescent="0.2"/>
  </sheetData>
  <sheetProtection algorithmName="SHA-512" hashValue="0fpEzBacge4BWR4Mp9s5IXh51RiqOkeUHc1LwzURu31f26SqYmSBKgp1N/7I+kI4/BGNMKGBfesdOnlsWXPtbA==" saltValue="Zs2ccUjJslqLfFdQEnFsjw==" spinCount="100000" sheet="1" objects="1" scenarios="1" formatCells="0" selectLockedCells="1"/>
  <mergeCells count="161">
    <mergeCell ref="B1:B3"/>
    <mergeCell ref="C1:K3"/>
    <mergeCell ref="I4:J4"/>
    <mergeCell ref="F44:I44"/>
    <mergeCell ref="I8:J9"/>
    <mergeCell ref="I12:J12"/>
    <mergeCell ref="I13:J13"/>
    <mergeCell ref="F35:I35"/>
    <mergeCell ref="F17:I17"/>
    <mergeCell ref="F18:I18"/>
    <mergeCell ref="F19:I19"/>
    <mergeCell ref="F20:I20"/>
    <mergeCell ref="F21:I21"/>
    <mergeCell ref="F22:I22"/>
    <mergeCell ref="F23:I23"/>
    <mergeCell ref="D8:G8"/>
    <mergeCell ref="D9:G9"/>
    <mergeCell ref="F13:G13"/>
    <mergeCell ref="F39:I39"/>
    <mergeCell ref="F40:I40"/>
    <mergeCell ref="F34:I34"/>
    <mergeCell ref="F41:I41"/>
    <mergeCell ref="F42:I42"/>
    <mergeCell ref="F43:I43"/>
    <mergeCell ref="D24:E24"/>
    <mergeCell ref="D25:E25"/>
    <mergeCell ref="D36:E36"/>
    <mergeCell ref="D37:E37"/>
    <mergeCell ref="F46:I46"/>
    <mergeCell ref="F45:I45"/>
    <mergeCell ref="F36:I36"/>
    <mergeCell ref="I5:J5"/>
    <mergeCell ref="D26:E26"/>
    <mergeCell ref="D27:E27"/>
    <mergeCell ref="D20:E20"/>
    <mergeCell ref="D21:E21"/>
    <mergeCell ref="D22:E22"/>
    <mergeCell ref="D23:E23"/>
    <mergeCell ref="F38:I38"/>
    <mergeCell ref="C13:D13"/>
    <mergeCell ref="C11:D11"/>
    <mergeCell ref="D38:E38"/>
    <mergeCell ref="B38:C38"/>
    <mergeCell ref="B39:C39"/>
    <mergeCell ref="D39:E39"/>
    <mergeCell ref="B7:C7"/>
    <mergeCell ref="C12:D12"/>
    <mergeCell ref="B4:C5"/>
    <mergeCell ref="D4:G5"/>
    <mergeCell ref="J59:K59"/>
    <mergeCell ref="J57:K57"/>
    <mergeCell ref="J58:K58"/>
    <mergeCell ref="D18:E18"/>
    <mergeCell ref="D19:E19"/>
    <mergeCell ref="F50:I50"/>
    <mergeCell ref="F53:I53"/>
    <mergeCell ref="F54:I54"/>
    <mergeCell ref="F55:I55"/>
    <mergeCell ref="F56:I56"/>
    <mergeCell ref="F48:I48"/>
    <mergeCell ref="F49:I49"/>
    <mergeCell ref="F25:I25"/>
    <mergeCell ref="F26:I26"/>
    <mergeCell ref="F27:I27"/>
    <mergeCell ref="F28:I28"/>
    <mergeCell ref="F29:I29"/>
    <mergeCell ref="F30:I30"/>
    <mergeCell ref="F31:I31"/>
    <mergeCell ref="F32:I32"/>
    <mergeCell ref="F47:I47"/>
    <mergeCell ref="D50:E50"/>
    <mergeCell ref="D54:E54"/>
    <mergeCell ref="D55:E55"/>
    <mergeCell ref="E61:G61"/>
    <mergeCell ref="D51:E51"/>
    <mergeCell ref="F51:I51"/>
    <mergeCell ref="D52:E52"/>
    <mergeCell ref="F52:I52"/>
    <mergeCell ref="B43:C43"/>
    <mergeCell ref="D43:E43"/>
    <mergeCell ref="D49:E49"/>
    <mergeCell ref="D44:E44"/>
    <mergeCell ref="D45:E45"/>
    <mergeCell ref="D46:E46"/>
    <mergeCell ref="B48:C48"/>
    <mergeCell ref="B49:C49"/>
    <mergeCell ref="B50:C50"/>
    <mergeCell ref="B53:C53"/>
    <mergeCell ref="B54:C54"/>
    <mergeCell ref="B55:C55"/>
    <mergeCell ref="B56:C56"/>
    <mergeCell ref="D53:E53"/>
    <mergeCell ref="B51:C51"/>
    <mergeCell ref="B52:C52"/>
    <mergeCell ref="D48:E48"/>
    <mergeCell ref="B47:C47"/>
    <mergeCell ref="D30:E30"/>
    <mergeCell ref="D31:E31"/>
    <mergeCell ref="F37:I37"/>
    <mergeCell ref="B26:C26"/>
    <mergeCell ref="B27:C27"/>
    <mergeCell ref="B28:C28"/>
    <mergeCell ref="B31:C31"/>
    <mergeCell ref="F33:I33"/>
    <mergeCell ref="D34:E34"/>
    <mergeCell ref="D35:E35"/>
    <mergeCell ref="B33:C33"/>
    <mergeCell ref="B36:C36"/>
    <mergeCell ref="B37:C37"/>
    <mergeCell ref="B29:C29"/>
    <mergeCell ref="B30:C30"/>
    <mergeCell ref="D32:E32"/>
    <mergeCell ref="D33:E33"/>
    <mergeCell ref="B61:D61"/>
    <mergeCell ref="D56:E56"/>
    <mergeCell ref="I11:K11"/>
    <mergeCell ref="F12:G12"/>
    <mergeCell ref="K8:K9"/>
    <mergeCell ref="D7:G7"/>
    <mergeCell ref="D6:G6"/>
    <mergeCell ref="B6:C6"/>
    <mergeCell ref="B8:C8"/>
    <mergeCell ref="B9:C9"/>
    <mergeCell ref="D28:E28"/>
    <mergeCell ref="K15:K16"/>
    <mergeCell ref="J15:J16"/>
    <mergeCell ref="B18:C18"/>
    <mergeCell ref="B19:C19"/>
    <mergeCell ref="B20:C20"/>
    <mergeCell ref="B21:C21"/>
    <mergeCell ref="B22:C22"/>
    <mergeCell ref="B23:C23"/>
    <mergeCell ref="D17:E17"/>
    <mergeCell ref="I6:J6"/>
    <mergeCell ref="I7:J7"/>
    <mergeCell ref="B17:C17"/>
    <mergeCell ref="D29:E29"/>
    <mergeCell ref="F11:G11"/>
    <mergeCell ref="B32:C32"/>
    <mergeCell ref="I61:J61"/>
    <mergeCell ref="E62:G62"/>
    <mergeCell ref="I62:J62"/>
    <mergeCell ref="F24:I24"/>
    <mergeCell ref="B15:C16"/>
    <mergeCell ref="D15:E16"/>
    <mergeCell ref="F15:I16"/>
    <mergeCell ref="B46:C46"/>
    <mergeCell ref="B44:C44"/>
    <mergeCell ref="B45:C45"/>
    <mergeCell ref="D42:E42"/>
    <mergeCell ref="B40:C40"/>
    <mergeCell ref="B41:C41"/>
    <mergeCell ref="B42:C42"/>
    <mergeCell ref="B62:D62"/>
    <mergeCell ref="D40:E40"/>
    <mergeCell ref="B34:C34"/>
    <mergeCell ref="B35:C35"/>
    <mergeCell ref="B24:C24"/>
    <mergeCell ref="B25:C25"/>
    <mergeCell ref="D47:E47"/>
    <mergeCell ref="D41:E41"/>
  </mergeCells>
  <phoneticPr fontId="2" type="noConversion"/>
  <conditionalFormatting sqref="K17:K56">
    <cfRule type="cellIs" dxfId="4" priority="42" stopIfTrue="1" operator="lessThan">
      <formula>0</formula>
    </cfRule>
    <cfRule type="cellIs" dxfId="3" priority="43" stopIfTrue="1" operator="equal">
      <formula>"CW"</formula>
    </cfRule>
  </conditionalFormatting>
  <conditionalFormatting sqref="N17:N56">
    <cfRule type="containsText" dxfId="16" priority="27" operator="containsText" text="Invalid Entry">
      <formula>NOT(ISERROR(SEARCH("Invalid Entry",N17)))</formula>
    </cfRule>
    <cfRule type="cellIs" dxfId="15" priority="36" stopIfTrue="1" operator="lessThan">
      <formula>0</formula>
    </cfRule>
    <cfRule type="cellIs" dxfId="14" priority="37" stopIfTrue="1" operator="equal">
      <formula>"CW"</formula>
    </cfRule>
  </conditionalFormatting>
  <conditionalFormatting sqref="N57">
    <cfRule type="cellIs" dxfId="13" priority="35" stopIfTrue="1" operator="lessThan">
      <formula>0</formula>
    </cfRule>
  </conditionalFormatting>
  <conditionalFormatting sqref="K17:K56">
    <cfRule type="containsText" dxfId="2" priority="28" operator="containsText" text="Invalid Entry">
      <formula>NOT(ISERROR(SEARCH("Invalid Entry",K17)))</formula>
    </cfRule>
  </conditionalFormatting>
  <conditionalFormatting sqref="J59:K59">
    <cfRule type="cellIs" dxfId="12" priority="25" operator="lessThan">
      <formula>0</formula>
    </cfRule>
  </conditionalFormatting>
  <conditionalFormatting sqref="J58">
    <cfRule type="expression" dxfId="11" priority="24">
      <formula>(OR($J$58&lt;0, $K$13&gt;0))</formula>
    </cfRule>
  </conditionalFormatting>
  <conditionalFormatting sqref="J57">
    <cfRule type="expression" dxfId="10" priority="23">
      <formula>OR($O$57&gt;0,$J$57&lt;0)</formula>
    </cfRule>
  </conditionalFormatting>
  <conditionalFormatting sqref="K17:K56">
    <cfRule type="expression" dxfId="1" priority="20">
      <formula>OR($Q16=2,$Q16=3)</formula>
    </cfRule>
  </conditionalFormatting>
  <conditionalFormatting sqref="B18:I56">
    <cfRule type="expression" dxfId="9" priority="18">
      <formula>OR($Q17=2,$Q17=3)</formula>
    </cfRule>
  </conditionalFormatting>
  <conditionalFormatting sqref="B17:I17">
    <cfRule type="expression" dxfId="8" priority="17">
      <formula>$F$17&lt;&gt;""</formula>
    </cfRule>
  </conditionalFormatting>
  <conditionalFormatting sqref="K17">
    <cfRule type="expression" dxfId="0" priority="16">
      <formula>$F$17&lt;&gt;""</formula>
    </cfRule>
  </conditionalFormatting>
  <conditionalFormatting sqref="R17:R56">
    <cfRule type="containsText" dxfId="7" priority="1" operator="containsText" text="Invalid Entry">
      <formula>NOT(ISERROR(SEARCH("Invalid Entry",R17)))</formula>
    </cfRule>
    <cfRule type="cellIs" dxfId="6" priority="2" stopIfTrue="1" operator="lessThan">
      <formula>0</formula>
    </cfRule>
    <cfRule type="cellIs" dxfId="5" priority="3" stopIfTrue="1" operator="equal">
      <formula>"CW"</formula>
    </cfRule>
  </conditionalFormatting>
  <dataValidations xWindow="156" yWindow="555" count="10">
    <dataValidation type="list" showInputMessage="1" showErrorMessage="1" error="Please make a selection from the drop-down list." sqref="K4">
      <formula1>Equation</formula1>
    </dataValidation>
    <dataValidation type="list" showInputMessage="1" showErrorMessage="1" error="Please make a selection from the drop-down list." sqref="K5">
      <formula1>Speed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9:G9">
      <formula1>Lane</formula1>
    </dataValidation>
    <dataValidation type="date" operator="greaterThanOrEqual" showInputMessage="1" showErrorMessage="1" error="Please enter a valid date." sqref="D6">
      <formula1>36526</formula1>
    </dataValidation>
    <dataValidation type="decimal" operator="greaterThanOrEqual" showInputMessage="1" showErrorMessage="1" error="Please enter a positive value." sqref="J17:J56">
      <formula1>0</formula1>
    </dataValidation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250.0._x000a__x000a_If this is NOT the first Profile Summary for the ERD file(s), enter 0." sqref="K13">
      <formula1>0</formula1>
    </dataValidation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175.0 and &lt; 250.0._x000a__x000a_If this is NOT the first Profile Summary for the ERD file(s), enter 0." sqref="K12">
      <formula1>0</formula1>
    </dataValidation>
    <dataValidation type="decimal" operator="greaterThanOrEqual" showInputMessage="1" showErrorMessage="1" error="Please enter a value greater than or equal to zero." prompt="Do NOT use &quot;+&quot; signs when entering beginning and end stations.  For example, 55+10 should be entered as 5510." sqref="C12:D12">
      <formula1>0</formula1>
    </dataValidation>
    <dataValidation type="decimal" operator="greaterThanOrEqual" showInputMessage="1" showErrorMessage="1" error="Please enter a value greater than or equal to zero." sqref="C13:D13 E12:G13">
      <formula1>0</formula1>
    </dataValidation>
    <dataValidation type="list" showInputMessage="1" showErrorMessage="1" error="Please make a selection from the drop-down list." sqref="K6:K7">
      <formula1>Certification</formula1>
    </dataValidation>
  </dataValidations>
  <printOptions horizontalCentered="1" verticalCentered="1"/>
  <pageMargins left="0" right="0" top="0" bottom="0" header="0.5" footer="0.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ColWidth="9.28515625" defaultRowHeight="15.6" customHeight="1" x14ac:dyDescent="0.2"/>
  <cols>
    <col min="1" max="1" width="23.7109375" style="2" bestFit="1" customWidth="1"/>
    <col min="2" max="2" width="35.5703125" style="2" bestFit="1" customWidth="1"/>
    <col min="3" max="3" width="34.28515625" style="2" customWidth="1"/>
    <col min="4" max="4" width="20.42578125" style="2" bestFit="1" customWidth="1"/>
    <col min="5" max="5" width="17.5703125" style="2" bestFit="1" customWidth="1"/>
    <col min="6" max="16384" width="9.28515625" style="2"/>
  </cols>
  <sheetData>
    <row r="1" spans="1:5" s="1" customFormat="1" ht="15.6" customHeight="1" x14ac:dyDescent="0.2">
      <c r="A1" s="7" t="s">
        <v>1</v>
      </c>
      <c r="B1" s="7" t="s">
        <v>18</v>
      </c>
      <c r="C1" s="7" t="s">
        <v>17</v>
      </c>
      <c r="D1" s="9" t="s">
        <v>10</v>
      </c>
      <c r="E1" s="9" t="s">
        <v>45</v>
      </c>
    </row>
    <row r="2" spans="1:5" s="1" customFormat="1" ht="15.6" customHeight="1" x14ac:dyDescent="0.2">
      <c r="A2" s="62"/>
      <c r="B2" s="19"/>
      <c r="C2" s="25"/>
      <c r="D2" s="22"/>
      <c r="E2" s="62"/>
    </row>
    <row r="3" spans="1:5" ht="15.6" customHeight="1" x14ac:dyDescent="0.2">
      <c r="A3" s="63" t="s">
        <v>51</v>
      </c>
      <c r="B3" s="8" t="s">
        <v>29</v>
      </c>
      <c r="C3" s="23" t="s">
        <v>19</v>
      </c>
      <c r="D3" s="63" t="s">
        <v>55</v>
      </c>
      <c r="E3" s="8" t="s">
        <v>44</v>
      </c>
    </row>
    <row r="4" spans="1:5" ht="15.6" customHeight="1" x14ac:dyDescent="0.2">
      <c r="A4" s="10" t="s">
        <v>50</v>
      </c>
      <c r="B4" s="8" t="s">
        <v>28</v>
      </c>
      <c r="C4" s="23" t="s">
        <v>20</v>
      </c>
      <c r="D4" s="24" t="s">
        <v>11</v>
      </c>
      <c r="E4" s="10" t="s">
        <v>46</v>
      </c>
    </row>
    <row r="5" spans="1:5" ht="15.6" customHeight="1" x14ac:dyDescent="0.2">
      <c r="B5" s="8" t="s">
        <v>30</v>
      </c>
      <c r="C5" s="23" t="s">
        <v>21</v>
      </c>
    </row>
    <row r="6" spans="1:5" ht="15.6" customHeight="1" x14ac:dyDescent="0.2">
      <c r="B6" s="8" t="s">
        <v>49</v>
      </c>
      <c r="C6" s="24" t="s">
        <v>22</v>
      </c>
    </row>
    <row r="7" spans="1:5" ht="15.6" customHeight="1" x14ac:dyDescent="0.2">
      <c r="B7" s="8" t="s">
        <v>31</v>
      </c>
      <c r="C7" s="21"/>
    </row>
    <row r="8" spans="1:5" ht="15.6" customHeight="1" x14ac:dyDescent="0.2">
      <c r="A8" s="20"/>
      <c r="B8" s="8" t="s">
        <v>23</v>
      </c>
      <c r="C8" s="21"/>
    </row>
    <row r="9" spans="1:5" ht="15.6" customHeight="1" x14ac:dyDescent="0.2">
      <c r="A9" s="20"/>
      <c r="B9" s="8" t="s">
        <v>24</v>
      </c>
      <c r="C9" s="21"/>
    </row>
    <row r="10" spans="1:5" ht="15.6" customHeight="1" x14ac:dyDescent="0.2">
      <c r="A10" s="20"/>
      <c r="B10" s="8" t="s">
        <v>25</v>
      </c>
      <c r="C10" s="21"/>
    </row>
    <row r="11" spans="1:5" ht="15.6" customHeight="1" x14ac:dyDescent="0.2">
      <c r="A11" s="21"/>
      <c r="B11" s="8" t="s">
        <v>26</v>
      </c>
      <c r="C11" s="21"/>
    </row>
    <row r="12" spans="1:5" ht="15.6" customHeight="1" x14ac:dyDescent="0.2">
      <c r="A12" s="21"/>
      <c r="B12" s="10" t="s">
        <v>27</v>
      </c>
      <c r="C12" s="21"/>
    </row>
    <row r="13" spans="1:5" ht="15.6" customHeight="1" x14ac:dyDescent="0.2">
      <c r="A13" s="21"/>
      <c r="B13" s="20"/>
      <c r="C13" s="21"/>
    </row>
    <row r="14" spans="1:5" ht="15.6" customHeight="1" x14ac:dyDescent="0.2">
      <c r="A14" s="21"/>
      <c r="B14" s="20"/>
      <c r="C14" s="21"/>
    </row>
    <row r="15" spans="1:5" ht="15.6" customHeight="1" x14ac:dyDescent="0.2">
      <c r="A15" s="21"/>
    </row>
    <row r="16" spans="1:5" ht="15.6" customHeight="1" x14ac:dyDescent="0.2">
      <c r="A16" s="21"/>
    </row>
    <row r="17" spans="1:3" ht="15.6" customHeight="1" x14ac:dyDescent="0.2">
      <c r="A17" s="21"/>
    </row>
    <row r="18" spans="1:3" ht="15.6" customHeight="1" x14ac:dyDescent="0.2">
      <c r="A18" s="21"/>
    </row>
    <row r="19" spans="1:3" ht="15.6" customHeight="1" x14ac:dyDescent="0.2">
      <c r="A19" s="21"/>
    </row>
    <row r="20" spans="1:3" ht="15.6" customHeight="1" x14ac:dyDescent="0.2">
      <c r="A20" s="21"/>
    </row>
    <row r="21" spans="1:3" ht="15.6" customHeight="1" x14ac:dyDescent="0.2">
      <c r="A21" s="21"/>
    </row>
    <row r="26" spans="1:3" ht="15.6" customHeight="1" x14ac:dyDescent="0.2">
      <c r="C26" s="21"/>
    </row>
    <row r="27" spans="1:3" ht="15.6" customHeight="1" x14ac:dyDescent="0.2">
      <c r="C27" s="21"/>
    </row>
    <row r="28" spans="1:3" ht="15.6" customHeight="1" x14ac:dyDescent="0.2">
      <c r="C28" s="21"/>
    </row>
    <row r="29" spans="1:3" ht="15.6" customHeight="1" x14ac:dyDescent="0.2">
      <c r="C29" s="20"/>
    </row>
    <row r="30" spans="1:3" ht="15.6" customHeight="1" x14ac:dyDescent="0.2">
      <c r="C30" s="20"/>
    </row>
    <row r="31" spans="1:3" ht="15.6" customHeight="1" x14ac:dyDescent="0.2">
      <c r="C31" s="20"/>
    </row>
    <row r="32" spans="1:3" ht="15.6" customHeight="1" x14ac:dyDescent="0.2">
      <c r="C32" s="20"/>
    </row>
    <row r="33" spans="3:3" ht="15.6" customHeight="1" x14ac:dyDescent="0.2">
      <c r="C33" s="20"/>
    </row>
  </sheetData>
  <sheetProtection algorithmName="SHA-512" hashValue="3E1W7HWn25lr5zCb46rbZeV5Z5VsW3YJm3RnT1uKPJc/xH6m9MeKYMoKaIMe0Iv8fo4GVOMQ3fk02Xk5wQZWqA==" saltValue="3AX1BmhrK14pzUMxUUKaMw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Concrete</vt:lpstr>
      <vt:lpstr>Lists</vt:lpstr>
      <vt:lpstr>Certification</vt:lpstr>
      <vt:lpstr>Direction</vt:lpstr>
      <vt:lpstr>Equation</vt:lpstr>
      <vt:lpstr>Lane</vt:lpstr>
      <vt:lpstr>Concrete!Print_Area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2017-12-11T19:00:38Z</cp:lastPrinted>
  <dcterms:created xsi:type="dcterms:W3CDTF">2008-06-10T17:49:43Z</dcterms:created>
  <dcterms:modified xsi:type="dcterms:W3CDTF">2020-01-31T19:45:20Z</dcterms:modified>
</cp:coreProperties>
</file>