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2075" activeTab="1"/>
  </bookViews>
  <sheets>
    <sheet name="Instructions" sheetId="7" r:id="rId1"/>
    <sheet name="Marking Tab" sheetId="1" r:id="rId2"/>
    <sheet name="REMOVAL (LL)" sheetId="6" r:id="rId3"/>
    <sheet name="REMOVAL (MSG)" sheetId="5" r:id="rId4"/>
    <sheet name="Long Lines" sheetId="2" r:id="rId5"/>
    <sheet name="Messages" sheetId="3" r:id="rId6"/>
    <sheet name="LOOKUP" sheetId="4" r:id="rId7"/>
  </sheets>
  <calcPr calcId="145621"/>
</workbook>
</file>

<file path=xl/calcChain.xml><?xml version="1.0" encoding="utf-8"?>
<calcChain xmlns="http://schemas.openxmlformats.org/spreadsheetml/2006/main">
  <c r="F8" i="1" l="1"/>
  <c r="E8" i="1" s="1"/>
  <c r="G8" i="1"/>
  <c r="H8" i="1"/>
  <c r="I8" i="1"/>
  <c r="F9" i="1"/>
  <c r="E9" i="1" s="1"/>
  <c r="G9" i="1"/>
  <c r="H9" i="1"/>
  <c r="I9" i="1"/>
  <c r="F10" i="1"/>
  <c r="E10" i="1" s="1"/>
  <c r="G10" i="1"/>
  <c r="H10" i="1"/>
  <c r="I10" i="1"/>
  <c r="F11" i="1"/>
  <c r="E11" i="1" s="1"/>
  <c r="G11" i="1"/>
  <c r="H11" i="1"/>
  <c r="I11" i="1"/>
  <c r="F12" i="1"/>
  <c r="E12" i="1" s="1"/>
  <c r="G12" i="1"/>
  <c r="H12" i="1"/>
  <c r="I12" i="1"/>
  <c r="G7" i="1"/>
  <c r="H7" i="1"/>
  <c r="I7" i="1"/>
  <c r="F7" i="1"/>
  <c r="E7" i="1" s="1"/>
  <c r="C8" i="1"/>
  <c r="D8" i="1"/>
  <c r="C9" i="1"/>
  <c r="D9" i="1"/>
  <c r="C10" i="1"/>
  <c r="D10" i="1"/>
  <c r="C11" i="1"/>
  <c r="D11" i="1"/>
  <c r="C12" i="1"/>
  <c r="D12" i="1"/>
  <c r="D7" i="1"/>
  <c r="A8" i="1"/>
  <c r="A9" i="1"/>
  <c r="A10" i="1"/>
  <c r="A11" i="1"/>
  <c r="A12" i="1"/>
  <c r="A7" i="1"/>
  <c r="C7" i="1"/>
  <c r="A12" i="2"/>
  <c r="A11" i="2"/>
  <c r="K8" i="2"/>
  <c r="K9" i="2"/>
  <c r="K10" i="2"/>
  <c r="K11" i="2"/>
  <c r="K12" i="2"/>
  <c r="K7" i="2"/>
  <c r="A10" i="2"/>
  <c r="A9" i="2"/>
  <c r="A8" i="2"/>
  <c r="A7" i="2"/>
  <c r="H6" i="2"/>
  <c r="I6" i="2"/>
  <c r="J6" i="2"/>
  <c r="G6" i="2"/>
  <c r="D6" i="2"/>
  <c r="E6" i="2"/>
  <c r="F6" i="2"/>
  <c r="C6" i="2"/>
  <c r="G5" i="1"/>
  <c r="H5" i="1"/>
  <c r="I5" i="1"/>
  <c r="C5" i="1"/>
  <c r="A5" i="1"/>
  <c r="F10" i="6"/>
  <c r="E10" i="6"/>
  <c r="D10" i="6"/>
  <c r="C10" i="6"/>
  <c r="F5" i="1" s="1"/>
  <c r="G9" i="6"/>
  <c r="G8" i="6"/>
  <c r="G7" i="6"/>
  <c r="G6" i="6"/>
  <c r="G5" i="6"/>
  <c r="G4" i="6"/>
  <c r="G3" i="6"/>
  <c r="F2" i="6"/>
  <c r="E2" i="6"/>
  <c r="D2" i="6"/>
  <c r="C2" i="6"/>
  <c r="E5" i="1" l="1"/>
  <c r="G10" i="6"/>
  <c r="C4" i="1"/>
  <c r="A4" i="1"/>
  <c r="B4" i="5"/>
  <c r="B5" i="5"/>
  <c r="B6" i="5"/>
  <c r="B7" i="5"/>
  <c r="B8" i="5"/>
  <c r="B9" i="5"/>
  <c r="B3" i="5"/>
  <c r="B4" i="3"/>
  <c r="B5" i="3"/>
  <c r="B6" i="3"/>
  <c r="B7" i="3"/>
  <c r="B8" i="3"/>
  <c r="B9" i="3"/>
  <c r="B3" i="3"/>
  <c r="I4" i="5" l="1"/>
  <c r="I5" i="5"/>
  <c r="H6" i="5"/>
  <c r="H8" i="5"/>
  <c r="I9" i="5"/>
  <c r="K3" i="5"/>
  <c r="G9" i="5"/>
  <c r="G8" i="5"/>
  <c r="G7" i="5"/>
  <c r="K7" i="5"/>
  <c r="G6" i="5"/>
  <c r="G5" i="5"/>
  <c r="G4" i="5"/>
  <c r="G3" i="5"/>
  <c r="K2" i="5"/>
  <c r="J2" i="5"/>
  <c r="I2" i="5"/>
  <c r="H2" i="5"/>
  <c r="F2" i="5"/>
  <c r="E2" i="5"/>
  <c r="D2" i="5"/>
  <c r="C2" i="5"/>
  <c r="H4" i="5" l="1"/>
  <c r="J6" i="5"/>
  <c r="H3" i="5"/>
  <c r="I3" i="5"/>
  <c r="I6" i="5"/>
  <c r="H7" i="5"/>
  <c r="I8" i="5"/>
  <c r="K6" i="5"/>
  <c r="I7" i="5"/>
  <c r="J9" i="5"/>
  <c r="J4" i="5"/>
  <c r="K5" i="5"/>
  <c r="J8" i="5"/>
  <c r="K9" i="5"/>
  <c r="J3" i="5"/>
  <c r="K4" i="5"/>
  <c r="H5" i="5"/>
  <c r="H9" i="5"/>
  <c r="J5" i="5"/>
  <c r="J7" i="5"/>
  <c r="K8" i="5"/>
  <c r="I2" i="3"/>
  <c r="J2" i="3"/>
  <c r="K2" i="3"/>
  <c r="H2" i="3"/>
  <c r="F2" i="3"/>
  <c r="E2" i="3"/>
  <c r="D2" i="3"/>
  <c r="C2" i="3"/>
  <c r="C6" i="1"/>
  <c r="L6" i="5" l="1"/>
  <c r="L7" i="5"/>
  <c r="I10" i="5"/>
  <c r="G4" i="1" s="1"/>
  <c r="H10" i="5"/>
  <c r="F4" i="1" s="1"/>
  <c r="L8" i="5"/>
  <c r="K10" i="5"/>
  <c r="I4" i="1" s="1"/>
  <c r="L4" i="5"/>
  <c r="J10" i="5"/>
  <c r="H4" i="1" s="1"/>
  <c r="L3" i="5"/>
  <c r="L9" i="5"/>
  <c r="L5" i="5"/>
  <c r="A6" i="1"/>
  <c r="J4" i="3"/>
  <c r="H5" i="3"/>
  <c r="K6" i="3"/>
  <c r="H7" i="3"/>
  <c r="J8" i="3"/>
  <c r="H9" i="3"/>
  <c r="I3" i="3"/>
  <c r="G4" i="3"/>
  <c r="G5" i="3"/>
  <c r="G6" i="3"/>
  <c r="G7" i="3"/>
  <c r="G8" i="3"/>
  <c r="G9" i="3"/>
  <c r="G3" i="3"/>
  <c r="E4" i="1" l="1"/>
  <c r="L10" i="5"/>
  <c r="K8" i="3"/>
  <c r="H4" i="3"/>
  <c r="I4" i="3"/>
  <c r="I6" i="3"/>
  <c r="H8" i="3"/>
  <c r="J6" i="3"/>
  <c r="I8" i="3"/>
  <c r="H6" i="3"/>
  <c r="K4" i="3"/>
  <c r="I5" i="3"/>
  <c r="I7" i="3"/>
  <c r="I9" i="3"/>
  <c r="J5" i="3"/>
  <c r="J7" i="3"/>
  <c r="J9" i="3"/>
  <c r="K9" i="3"/>
  <c r="K5" i="3"/>
  <c r="K7" i="3"/>
  <c r="H3" i="3"/>
  <c r="J3" i="3"/>
  <c r="K3" i="3"/>
  <c r="L7" i="3" l="1"/>
  <c r="L5" i="3"/>
  <c r="J10" i="3"/>
  <c r="H6" i="1" s="1"/>
  <c r="L9" i="3"/>
  <c r="L6" i="3"/>
  <c r="I10" i="3"/>
  <c r="G6" i="1" s="1"/>
  <c r="H10" i="3"/>
  <c r="F6" i="1" s="1"/>
  <c r="L4" i="3"/>
  <c r="K10" i="3"/>
  <c r="I6" i="1" s="1"/>
  <c r="L8" i="3"/>
  <c r="L3" i="3"/>
  <c r="E6" i="1" l="1"/>
  <c r="L10" i="3"/>
</calcChain>
</file>

<file path=xl/sharedStrings.xml><?xml version="1.0" encoding="utf-8"?>
<sst xmlns="http://schemas.openxmlformats.org/spreadsheetml/2006/main" count="134" uniqueCount="109">
  <si>
    <t>TAB</t>
  </si>
  <si>
    <t>SHEET NO</t>
  </si>
  <si>
    <t>ITEM</t>
  </si>
  <si>
    <t>UNIT</t>
  </si>
  <si>
    <t>TOTAL MARKING QUANTITIES</t>
  </si>
  <si>
    <t>SQ FT</t>
  </si>
  <si>
    <t>PROJECT TOTAL AREA</t>
  </si>
  <si>
    <t>MESSAGE</t>
  </si>
  <si>
    <t>INSTALL AREA</t>
  </si>
  <si>
    <t>REMOVAL AREA</t>
  </si>
  <si>
    <t>A</t>
  </si>
  <si>
    <t>B</t>
  </si>
  <si>
    <t>C</t>
  </si>
  <si>
    <t>D</t>
  </si>
  <si>
    <t>E</t>
  </si>
  <si>
    <t>F</t>
  </si>
  <si>
    <t>G</t>
  </si>
  <si>
    <t>LT ARROW</t>
  </si>
  <si>
    <t>RT ARROW</t>
  </si>
  <si>
    <t>LT-THRU ARROW</t>
  </si>
  <si>
    <t>LT-RT ARROW</t>
  </si>
  <si>
    <t>BIKE</t>
  </si>
  <si>
    <t>LANE</t>
  </si>
  <si>
    <t>ONLY</t>
  </si>
  <si>
    <t>PED</t>
  </si>
  <si>
    <t>SIGNAL</t>
  </si>
  <si>
    <t>STOP</t>
  </si>
  <si>
    <t>XING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</si>
  <si>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</si>
  <si>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</si>
  <si>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</si>
  <si>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</si>
  <si>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</si>
  <si>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</si>
  <si>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</si>
  <si>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</si>
  <si>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</si>
  <si>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</si>
  <si>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</si>
  <si>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</si>
  <si>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</si>
  <si>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</si>
  <si>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</si>
  <si>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</si>
  <si>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</si>
  <si>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</si>
  <si>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</si>
  <si>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PAVMENT TRANSITION ARROW</t>
  </si>
  <si>
    <t>AHEAD</t>
  </si>
  <si>
    <t>SUBTOTAL</t>
  </si>
  <si>
    <t>PROJECT TOTAL QTY</t>
  </si>
  <si>
    <t>AREA
SQ FT</t>
  </si>
  <si>
    <t>RT-THRU ARROW</t>
  </si>
  <si>
    <t>THRU ARROW</t>
  </si>
  <si>
    <t>RT-THRU-LT ARROW</t>
  </si>
  <si>
    <t>LT-THRU FISH-HOOK ARROW</t>
  </si>
  <si>
    <t>PAVMENT MESSAGE PAINT</t>
  </si>
  <si>
    <t>PAVMENT MESSAGE EPOXY</t>
  </si>
  <si>
    <t>PAVMENT MESSAGE EPOXY GROUND IN</t>
  </si>
  <si>
    <t>ST-A</t>
  </si>
  <si>
    <t>PAVMENT MESSAGE PAINT GROUND IN WR</t>
  </si>
  <si>
    <t>PAVMENT MESSAGE POLY-PREFORM GROUND IN</t>
  </si>
  <si>
    <t>PAVMENT MESSAGE EPOXY GROUND IN WR</t>
  </si>
  <si>
    <t>PAVMENT MESSAGE THERMOPLASTIC GROUND IN</t>
  </si>
  <si>
    <t>PAVMENT MESSAGE POLY-PREFORM GROUND IN CONTRAST</t>
  </si>
  <si>
    <t>MESSAGE ITEMS</t>
  </si>
  <si>
    <t>ST-B</t>
  </si>
  <si>
    <t>ST-C</t>
  </si>
  <si>
    <t>XX% FED/XX% STATE</t>
  </si>
  <si>
    <t>TH XX
SP XXXX-XX</t>
  </si>
  <si>
    <t>ST-D</t>
  </si>
  <si>
    <t>SCHOOL</t>
  </si>
  <si>
    <t>YIELD</t>
  </si>
  <si>
    <t>RR XING SYMBOL</t>
  </si>
  <si>
    <t>LT FISH-HOOK ARROW</t>
  </si>
  <si>
    <t>HOV SYMBOL</t>
  </si>
  <si>
    <t>18" TRIANGLE</t>
  </si>
  <si>
    <t>24" TRIANGE</t>
  </si>
  <si>
    <t>4' BIKE</t>
  </si>
  <si>
    <t>6' BIKE</t>
  </si>
  <si>
    <t>8' BIKE</t>
  </si>
  <si>
    <t>SHARROW</t>
  </si>
  <si>
    <t>HANDICAP SYMBOL</t>
  </si>
  <si>
    <t xml:space="preserve"> 0 </t>
  </si>
  <si>
    <t>PAVMENT MARKING REMOVAL (SQ FT)</t>
  </si>
  <si>
    <t>PAVMENT MARKING REMOVAL (LIN FT)</t>
  </si>
  <si>
    <t>MARKING</t>
  </si>
  <si>
    <t>LOCATION</t>
  </si>
  <si>
    <t>LIN FT</t>
  </si>
  <si>
    <t>LONG LINE MATERIALS</t>
  </si>
  <si>
    <t>PAINT</t>
  </si>
  <si>
    <t>EPOXY</t>
  </si>
  <si>
    <t>POLY-PREFORM GROUND IN</t>
  </si>
  <si>
    <t>PAINT GROUND IN WR</t>
  </si>
  <si>
    <t>EPOXY GROUND IN WR</t>
  </si>
  <si>
    <t>EPOXY GROUND IN</t>
  </si>
  <si>
    <t>POLY-PREFORM GROUND IN CONTRAST</t>
  </si>
  <si>
    <t>THERMOPLASTIC GROUND IN CONTRAST</t>
  </si>
  <si>
    <t>THERMOPLASTIC GROUND IN</t>
  </si>
  <si>
    <t>Material</t>
  </si>
  <si>
    <t>YELLOW</t>
  </si>
  <si>
    <t>WHITE</t>
  </si>
  <si>
    <t>TOTAL QTY</t>
  </si>
  <si>
    <t>PAVMENT MARKINGS LINEAR MARKINGS</t>
  </si>
  <si>
    <t>ST</t>
  </si>
  <si>
    <t>Start by filling out SP and cost split information on "marking tab", other tabs will fill in based on this information</t>
  </si>
  <si>
    <t>Several cells have drop downs, drop downs reference the "lookup" tab, additional messages and materials may be added to that tab.</t>
  </si>
  <si>
    <t>Delete rows and columns that are not needed</t>
  </si>
  <si>
    <t>Permanent Pavement Marking Tabulation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</si>
</sst>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0" xfId="0" applyFont="1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/>
    <xf numFmtId="0" fontId="1" fillId="2" borderId="0" xfId="0" applyFont="1" applyFill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49" fontId="1" fillId="0" borderId="0" xfId="0" applyNumberFormat="1" applyFont="1"/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/>
    <xf numFmtId="0" fontId="1" fillId="0" borderId="6" xfId="0" applyFont="1" applyBorder="1" applyAlignment="1">
      <alignment horizontal="center" vertical="center"/>
    </xf>
    <xf numFmtId="0" fontId="1" fillId="0" borderId="4" xfId="0" applyFont="1" applyBorder="1"/>
    <xf numFmtId="0" fontId="1" fillId="0" borderId="3" xfId="0" applyFont="1" applyBorder="1"/>
    <xf numFmtId="0" fontId="1" fillId="0" borderId="6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1" fillId="0" borderId="2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inden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2:A4"/>
  <sheetViews>
    <sheetView workbookViewId="0">
      <selection activeCell="A3" sqref="A3"/>
    </sheetView>
  </sheetViews>
  <sheetFormatPr defaultRowHeight="15" x14ac:dyDescent="0.25"/>
  <sheetData>
    <row r="2" spans="1:1" x14ac:dyDescent="0.25">
      <c r="A2" t="s">
        <v>105</v>
      </c>
    </row>
    <row r="3" spans="1:1" x14ac:dyDescent="0.25">
      <c r="A3" t="s">
        <v>107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C28" sqref="C28:C29"/>
    </sheetView>
  </sheetViews>
  <sheetFormatPr defaultRowHeight="11.25" x14ac:dyDescent="0.2"/>
  <cols>
    <col min="1" max="2" width="9.140625" style="5"/>
    <col min="3" max="3" width="50" style="5" customWidth="1"/>
    <col min="4" max="4" width="9.140625" style="5"/>
    <col min="5" max="5" width="11.28515625" style="5" customWidth="1"/>
    <col min="6" max="9" width="18.140625" style="5" customWidth="1"/>
    <col min="10" max="16384" width="9.140625" style="5"/>
  </cols>
  <sheetData>
    <row r="1" spans="1:9" x14ac:dyDescent="0.2">
      <c r="A1" s="27" t="s">
        <v>108</v>
      </c>
      <c r="B1" s="28"/>
      <c r="C1" s="28"/>
      <c r="D1" s="28"/>
      <c r="E1" s="28"/>
      <c r="F1" s="28"/>
      <c r="G1" s="28"/>
      <c r="H1" s="28"/>
      <c r="I1" s="16" t="s">
        <v>104</v>
      </c>
    </row>
    <row r="2" spans="1:9" ht="22.5" x14ac:dyDescent="0.2">
      <c r="A2" s="29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6" t="s">
        <v>69</v>
      </c>
      <c r="G2" s="6" t="s">
        <v>69</v>
      </c>
      <c r="H2" s="6" t="s">
        <v>69</v>
      </c>
      <c r="I2" s="6" t="s">
        <v>69</v>
      </c>
    </row>
    <row r="3" spans="1:9" ht="15" customHeight="1" x14ac:dyDescent="0.2">
      <c r="A3" s="30"/>
      <c r="B3" s="30"/>
      <c r="C3" s="30"/>
      <c r="D3" s="30"/>
      <c r="E3" s="30"/>
      <c r="F3" s="7" t="s">
        <v>68</v>
      </c>
      <c r="G3" s="7" t="s">
        <v>68</v>
      </c>
      <c r="H3" s="7" t="s">
        <v>68</v>
      </c>
      <c r="I3" s="7" t="s">
        <v>68</v>
      </c>
    </row>
    <row r="4" spans="1:9" s="13" customFormat="1" ht="12.75" customHeight="1" x14ac:dyDescent="0.2">
      <c r="A4" s="7" t="str">
        <f>'REMOVAL (MSG)'!L1</f>
        <v>ST-A</v>
      </c>
      <c r="B4" s="7"/>
      <c r="C4" s="23" t="str">
        <f>'REMOVAL (MSG)'!A1</f>
        <v>PAVMENT MARKING REMOVAL (SQ FT)</v>
      </c>
      <c r="D4" s="11" t="s">
        <v>5</v>
      </c>
      <c r="E4" s="1">
        <f t="shared" ref="E4" si="0">SUM(F4:I4)</f>
        <v>0</v>
      </c>
      <c r="F4" s="11">
        <f>'REMOVAL (MSG)'!H10</f>
        <v>0</v>
      </c>
      <c r="G4" s="11">
        <f>'REMOVAL (MSG)'!I10</f>
        <v>0</v>
      </c>
      <c r="H4" s="11">
        <f>'REMOVAL (MSG)'!J10</f>
        <v>0</v>
      </c>
      <c r="I4" s="11">
        <f>'REMOVAL (MSG)'!K10</f>
        <v>0</v>
      </c>
    </row>
    <row r="5" spans="1:9" s="13" customFormat="1" ht="12.75" customHeight="1" x14ac:dyDescent="0.2">
      <c r="A5" s="7" t="str">
        <f>'REMOVAL (LL)'!G1</f>
        <v>ST-B</v>
      </c>
      <c r="B5" s="7"/>
      <c r="C5" s="23" t="str">
        <f>'REMOVAL (LL)'!A1</f>
        <v>PAVMENT MARKING REMOVAL (LIN FT)</v>
      </c>
      <c r="D5" s="11" t="s">
        <v>88</v>
      </c>
      <c r="E5" s="1">
        <f>SUM(F5:I5)</f>
        <v>0</v>
      </c>
      <c r="F5" s="11">
        <f>'REMOVAL (LL)'!C10</f>
        <v>0</v>
      </c>
      <c r="G5" s="11">
        <f>'REMOVAL (LL)'!D10</f>
        <v>0</v>
      </c>
      <c r="H5" s="11">
        <f>'REMOVAL (LL)'!E10</f>
        <v>0</v>
      </c>
      <c r="I5" s="11">
        <f>'REMOVAL (LL)'!F10</f>
        <v>0</v>
      </c>
    </row>
    <row r="6" spans="1:9" ht="12.75" customHeight="1" x14ac:dyDescent="0.2">
      <c r="A6" s="1" t="str">
        <f>Messages!L1</f>
        <v>ST-C</v>
      </c>
      <c r="B6" s="8"/>
      <c r="C6" s="23" t="str">
        <f>Messages!A1</f>
        <v>PAVMENT MESSAGE POLY-PREFORM GROUND IN CONTRAST</v>
      </c>
      <c r="D6" s="10" t="s">
        <v>5</v>
      </c>
      <c r="E6" s="1">
        <f>SUM(F6:I6)</f>
        <v>0</v>
      </c>
      <c r="F6" s="1">
        <f>Messages!H10</f>
        <v>0</v>
      </c>
      <c r="G6" s="1">
        <f>Messages!I10</f>
        <v>0</v>
      </c>
      <c r="H6" s="1">
        <f>Messages!J10</f>
        <v>0</v>
      </c>
      <c r="I6" s="1">
        <f>Messages!K10</f>
        <v>0</v>
      </c>
    </row>
    <row r="7" spans="1:9" ht="12.75" customHeight="1" x14ac:dyDescent="0.2">
      <c r="A7" s="1" t="str">
        <f>'Long Lines'!$K$4</f>
        <v>ST-D</v>
      </c>
      <c r="B7" s="8"/>
      <c r="C7" s="23" t="str">
        <f>'Long Lines'!A7</f>
        <v>4"BROKEN LINE POLY-PREFORM GROUND IN</v>
      </c>
      <c r="D7" s="26" t="str">
        <f>'Long Lines'!B7</f>
        <v>LIN FT</v>
      </c>
      <c r="E7" s="1">
        <f>SUM(F7:I7)</f>
        <v>0</v>
      </c>
      <c r="F7" s="1">
        <f>'Long Lines'!C7+'Long Lines'!G7</f>
        <v>0</v>
      </c>
      <c r="G7" s="1">
        <f>'Long Lines'!D7+'Long Lines'!H7</f>
        <v>0</v>
      </c>
      <c r="H7" s="1">
        <f>'Long Lines'!E7+'Long Lines'!I7</f>
        <v>0</v>
      </c>
      <c r="I7" s="1">
        <f>'Long Lines'!F7+'Long Lines'!J7</f>
        <v>0</v>
      </c>
    </row>
    <row r="8" spans="1:9" ht="12.75" customHeight="1" x14ac:dyDescent="0.2">
      <c r="A8" s="1" t="str">
        <f>'Long Lines'!$K$4</f>
        <v>ST-D</v>
      </c>
      <c r="B8" s="8"/>
      <c r="C8" s="23" t="str">
        <f>'Long Lines'!A8</f>
        <v>4"SOLID LINE POLY-PREFORM GROUND IN</v>
      </c>
      <c r="D8" s="26" t="str">
        <f>'Long Lines'!B8</f>
        <v>LIN FT</v>
      </c>
      <c r="E8" s="1">
        <f t="shared" ref="E8:E12" si="1">SUM(F8:I8)</f>
        <v>0</v>
      </c>
      <c r="F8" s="1">
        <f>'Long Lines'!C8+'Long Lines'!G8</f>
        <v>0</v>
      </c>
      <c r="G8" s="1">
        <f>'Long Lines'!D8+'Long Lines'!H8</f>
        <v>0</v>
      </c>
      <c r="H8" s="1">
        <f>'Long Lines'!E8+'Long Lines'!I8</f>
        <v>0</v>
      </c>
      <c r="I8" s="1">
        <f>'Long Lines'!F8+'Long Lines'!J8</f>
        <v>0</v>
      </c>
    </row>
    <row r="9" spans="1:9" ht="12.75" customHeight="1" x14ac:dyDescent="0.2">
      <c r="A9" s="1" t="str">
        <f>'Long Lines'!$K$4</f>
        <v>ST-D</v>
      </c>
      <c r="B9" s="8"/>
      <c r="C9" s="23" t="str">
        <f>'Long Lines'!A9</f>
        <v>4"DOUBLE LINE POLY-PREFORM GROUND IN</v>
      </c>
      <c r="D9" s="26" t="str">
        <f>'Long Lines'!B9</f>
        <v>LIN FT</v>
      </c>
      <c r="E9" s="1">
        <f t="shared" si="1"/>
        <v>0</v>
      </c>
      <c r="F9" s="1">
        <f>'Long Lines'!C9+'Long Lines'!G9</f>
        <v>0</v>
      </c>
      <c r="G9" s="1">
        <f>'Long Lines'!D9+'Long Lines'!H9</f>
        <v>0</v>
      </c>
      <c r="H9" s="1">
        <f>'Long Lines'!E9+'Long Lines'!I9</f>
        <v>0</v>
      </c>
      <c r="I9" s="1">
        <f>'Long Lines'!F9+'Long Lines'!J9</f>
        <v>0</v>
      </c>
    </row>
    <row r="10" spans="1:9" ht="12.75" customHeight="1" x14ac:dyDescent="0.2">
      <c r="A10" s="1" t="str">
        <f>'Long Lines'!$K$4</f>
        <v>ST-D</v>
      </c>
      <c r="B10" s="8"/>
      <c r="C10" s="23" t="str">
        <f>'Long Lines'!A10</f>
        <v>4"DOTTED LINE POLY-PREFORM GROUND IN</v>
      </c>
      <c r="D10" s="26" t="str">
        <f>'Long Lines'!B10</f>
        <v>LIN FT</v>
      </c>
      <c r="E10" s="1">
        <f t="shared" si="1"/>
        <v>0</v>
      </c>
      <c r="F10" s="1">
        <f>'Long Lines'!C10+'Long Lines'!G10</f>
        <v>0</v>
      </c>
      <c r="G10" s="1">
        <f>'Long Lines'!D10+'Long Lines'!H10</f>
        <v>0</v>
      </c>
      <c r="H10" s="1">
        <f>'Long Lines'!E10+'Long Lines'!I10</f>
        <v>0</v>
      </c>
      <c r="I10" s="1">
        <f>'Long Lines'!F10+'Long Lines'!J10</f>
        <v>0</v>
      </c>
    </row>
    <row r="11" spans="1:9" ht="12.75" customHeight="1" x14ac:dyDescent="0.2">
      <c r="A11" s="1" t="str">
        <f>'Long Lines'!$K$4</f>
        <v>ST-D</v>
      </c>
      <c r="B11" s="8"/>
      <c r="C11" s="23" t="str">
        <f>'Long Lines'!A11</f>
        <v>8"DOTTED LINE POLY-PREFORM GROUND IN</v>
      </c>
      <c r="D11" s="26" t="str">
        <f>'Long Lines'!B11</f>
        <v>LIN FT</v>
      </c>
      <c r="E11" s="1">
        <f t="shared" si="1"/>
        <v>0</v>
      </c>
      <c r="F11" s="1">
        <f>'Long Lines'!C11+'Long Lines'!G11</f>
        <v>0</v>
      </c>
      <c r="G11" s="1">
        <f>'Long Lines'!D11+'Long Lines'!H11</f>
        <v>0</v>
      </c>
      <c r="H11" s="1">
        <f>'Long Lines'!E11+'Long Lines'!I11</f>
        <v>0</v>
      </c>
      <c r="I11" s="1">
        <f>'Long Lines'!F11+'Long Lines'!J11</f>
        <v>0</v>
      </c>
    </row>
    <row r="12" spans="1:9" ht="12.75" customHeight="1" x14ac:dyDescent="0.2">
      <c r="A12" s="1" t="str">
        <f>'Long Lines'!$K$4</f>
        <v>ST-D</v>
      </c>
      <c r="B12" s="8"/>
      <c r="C12" s="23" t="str">
        <f>'Long Lines'!A12</f>
        <v>12"SOLID LINE POLY-PREFORM GROUND IN</v>
      </c>
      <c r="D12" s="26" t="str">
        <f>'Long Lines'!B12</f>
        <v>LIN FT</v>
      </c>
      <c r="E12" s="1">
        <f t="shared" si="1"/>
        <v>0</v>
      </c>
      <c r="F12" s="1">
        <f>'Long Lines'!C12+'Long Lines'!G12</f>
        <v>0</v>
      </c>
      <c r="G12" s="1">
        <f>'Long Lines'!D12+'Long Lines'!H12</f>
        <v>0</v>
      </c>
      <c r="H12" s="1">
        <f>'Long Lines'!E12+'Long Lines'!I12</f>
        <v>0</v>
      </c>
      <c r="I12" s="1">
        <f>'Long Lines'!F12+'Long Lines'!J12</f>
        <v>0</v>
      </c>
    </row>
  </sheetData>
  <mergeCells count="6">
    <mergeCell ref="A1:H1"/>
    <mergeCell ref="E2:E3"/>
    <mergeCell ref="D2:D3"/>
    <mergeCell ref="C2:C3"/>
    <mergeCell ref="B2:B3"/>
    <mergeCell ref="A2:A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C28" sqref="C28:C29"/>
    </sheetView>
  </sheetViews>
  <sheetFormatPr defaultRowHeight="11.25" x14ac:dyDescent="0.2"/>
  <cols>
    <col min="1" max="1" width="19.28515625" style="13" customWidth="1"/>
    <col min="2" max="2" width="10.42578125" style="13" customWidth="1"/>
    <col min="3" max="3" width="13.7109375" style="13" customWidth="1"/>
    <col min="4" max="6" width="12.7109375" style="13" customWidth="1"/>
    <col min="7" max="7" width="12" style="13" customWidth="1"/>
    <col min="8" max="11" width="12.42578125" style="13" customWidth="1"/>
    <col min="12" max="16384" width="9.140625" style="13"/>
  </cols>
  <sheetData>
    <row r="1" spans="1:11" x14ac:dyDescent="0.2">
      <c r="A1" s="31" t="s">
        <v>85</v>
      </c>
      <c r="B1" s="32"/>
      <c r="C1" s="32"/>
      <c r="D1" s="32"/>
      <c r="E1" s="32"/>
      <c r="F1" s="32"/>
      <c r="G1" s="1" t="s">
        <v>66</v>
      </c>
      <c r="H1" s="15"/>
      <c r="I1" s="15"/>
      <c r="J1" s="15"/>
      <c r="K1" s="15"/>
    </row>
    <row r="2" spans="1:11" ht="33.75" x14ac:dyDescent="0.2">
      <c r="A2" s="1" t="s">
        <v>86</v>
      </c>
      <c r="B2" s="1" t="s">
        <v>87</v>
      </c>
      <c r="C2" s="2" t="str">
        <f>CONCATENATE("QTY
",'Marking Tab'!F2 )</f>
        <v>QTY
TH XX
SP XXXX-XX</v>
      </c>
      <c r="D2" s="2" t="str">
        <f>CONCATENATE("QTY
",'Marking Tab'!G2 )</f>
        <v>QTY
TH XX
SP XXXX-XX</v>
      </c>
      <c r="E2" s="2" t="str">
        <f>CONCATENATE("QTY
",'Marking Tab'!H2 )</f>
        <v>QTY
TH XX
SP XXXX-XX</v>
      </c>
      <c r="F2" s="2" t="str">
        <f>CONCATENATE("QTY
",'Marking Tab'!I2 )</f>
        <v>QTY
TH XX
SP XXXX-XX</v>
      </c>
      <c r="G2" s="2" t="s">
        <v>50</v>
      </c>
    </row>
    <row r="3" spans="1:11" x14ac:dyDescent="0.2">
      <c r="A3" s="8"/>
      <c r="B3" s="8"/>
      <c r="C3" s="8"/>
      <c r="D3" s="8"/>
      <c r="E3" s="8"/>
      <c r="F3" s="8"/>
      <c r="G3" s="1">
        <f>SUM(C3:F3)</f>
        <v>0</v>
      </c>
    </row>
    <row r="4" spans="1:11" x14ac:dyDescent="0.2">
      <c r="A4" s="8"/>
      <c r="B4" s="8"/>
      <c r="C4" s="8"/>
      <c r="D4" s="8"/>
      <c r="E4" s="8"/>
      <c r="F4" s="8"/>
      <c r="G4" s="1">
        <f t="shared" ref="G4:G9" si="0">SUM(C4:F4)</f>
        <v>0</v>
      </c>
    </row>
    <row r="5" spans="1:11" x14ac:dyDescent="0.2">
      <c r="A5" s="8"/>
      <c r="B5" s="8"/>
      <c r="C5" s="8"/>
      <c r="D5" s="8"/>
      <c r="E5" s="8"/>
      <c r="F5" s="8"/>
      <c r="G5" s="1">
        <f t="shared" si="0"/>
        <v>0</v>
      </c>
    </row>
    <row r="6" spans="1:11" x14ac:dyDescent="0.2">
      <c r="A6" s="8"/>
      <c r="B6" s="8"/>
      <c r="C6" s="8"/>
      <c r="D6" s="8"/>
      <c r="E6" s="8"/>
      <c r="F6" s="8"/>
      <c r="G6" s="1">
        <f t="shared" si="0"/>
        <v>0</v>
      </c>
    </row>
    <row r="7" spans="1:11" x14ac:dyDescent="0.2">
      <c r="A7" s="8"/>
      <c r="B7" s="8"/>
      <c r="C7" s="8"/>
      <c r="D7" s="8"/>
      <c r="E7" s="8"/>
      <c r="F7" s="8"/>
      <c r="G7" s="1">
        <f t="shared" si="0"/>
        <v>0</v>
      </c>
    </row>
    <row r="8" spans="1:11" x14ac:dyDescent="0.2">
      <c r="A8" s="8"/>
      <c r="B8" s="8"/>
      <c r="C8" s="8"/>
      <c r="D8" s="8"/>
      <c r="E8" s="8"/>
      <c r="F8" s="8"/>
      <c r="G8" s="1">
        <f t="shared" si="0"/>
        <v>0</v>
      </c>
    </row>
    <row r="9" spans="1:11" x14ac:dyDescent="0.2">
      <c r="A9" s="17"/>
      <c r="B9" s="17"/>
      <c r="C9" s="17"/>
      <c r="D9" s="17"/>
      <c r="E9" s="17"/>
      <c r="F9" s="17"/>
      <c r="G9" s="1">
        <f t="shared" si="0"/>
        <v>0</v>
      </c>
    </row>
    <row r="10" spans="1:11" x14ac:dyDescent="0.2">
      <c r="A10" s="25" t="s">
        <v>49</v>
      </c>
      <c r="B10" s="18"/>
      <c r="C10" s="14">
        <f>SUM(C3:C9)</f>
        <v>0</v>
      </c>
      <c r="D10" s="14">
        <f t="shared" ref="D10:F10" si="1">SUM(D3:D9)</f>
        <v>0</v>
      </c>
      <c r="E10" s="14">
        <f t="shared" si="1"/>
        <v>0</v>
      </c>
      <c r="F10" s="14">
        <f t="shared" si="1"/>
        <v>0</v>
      </c>
      <c r="G10" s="16">
        <f>SUM(G3:G9)</f>
        <v>0</v>
      </c>
    </row>
  </sheetData>
  <mergeCells count="1">
    <mergeCell ref="A1:F1"/>
  </mergeCells>
  <dataValidations disablePrompts="1" count="1">
    <dataValidation errorStyle="warning" allowBlank="1" showInputMessage="1" showErrorMessage="1" sqref="A1 H1:K1"/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C28" sqref="C28:C29"/>
    </sheetView>
  </sheetViews>
  <sheetFormatPr defaultRowHeight="11.25" x14ac:dyDescent="0.2"/>
  <cols>
    <col min="1" max="1" width="19.28515625" style="5" customWidth="1"/>
    <col min="2" max="2" width="10.42578125" style="5" customWidth="1"/>
    <col min="3" max="3" width="13.7109375" style="5" customWidth="1"/>
    <col min="4" max="6" width="12.7109375" style="5" customWidth="1"/>
    <col min="7" max="7" width="12" style="5" customWidth="1"/>
    <col min="8" max="11" width="12.42578125" style="5" customWidth="1"/>
    <col min="12" max="16384" width="9.140625" style="5"/>
  </cols>
  <sheetData>
    <row r="1" spans="1:12" x14ac:dyDescent="0.2">
      <c r="A1" s="31" t="s">
        <v>84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1" t="s">
        <v>59</v>
      </c>
    </row>
    <row r="2" spans="1:12" ht="33.75" x14ac:dyDescent="0.2">
      <c r="A2" s="1" t="s">
        <v>7</v>
      </c>
      <c r="B2" s="2" t="s">
        <v>51</v>
      </c>
      <c r="C2" s="2" t="str">
        <f>CONCATENATE("QTY
",'Marking Tab'!F2 )</f>
        <v>QTY
TH XX
SP XXXX-XX</v>
      </c>
      <c r="D2" s="2" t="str">
        <f>CONCATENATE("QTY
",'Marking Tab'!G2 )</f>
        <v>QTY
TH XX
SP XXXX-XX</v>
      </c>
      <c r="E2" s="2" t="str">
        <f>CONCATENATE("QTY
",'Marking Tab'!H2 )</f>
        <v>QTY
TH XX
SP XXXX-XX</v>
      </c>
      <c r="F2" s="2" t="str">
        <f>CONCATENATE("QTY
",'Marking Tab'!I2 )</f>
        <v>QTY
TH XX
SP XXXX-XX</v>
      </c>
      <c r="G2" s="2" t="s">
        <v>50</v>
      </c>
      <c r="H2" s="2" t="str">
        <f>CONCATENATE("TOTAL AREA 
",'Marking Tab'!F2 )</f>
        <v>TOTAL AREA 
TH XX
SP XXXX-XX</v>
      </c>
      <c r="I2" s="2" t="str">
        <f>CONCATENATE("TOTAL AREA 
",'Marking Tab'!G2 )</f>
        <v>TOTAL AREA 
TH XX
SP XXXX-XX</v>
      </c>
      <c r="J2" s="2" t="str">
        <f>CONCATENATE("TOTAL AREA 
",'Marking Tab'!H2 )</f>
        <v>TOTAL AREA 
TH XX
SP XXXX-XX</v>
      </c>
      <c r="K2" s="2" t="str">
        <f>CONCATENATE("TOTAL AREA 
",'Marking Tab'!I2 )</f>
        <v>TOTAL AREA 
TH XX
SP XXXX-XX</v>
      </c>
      <c r="L2" s="2" t="s">
        <v>6</v>
      </c>
    </row>
    <row r="3" spans="1:12" x14ac:dyDescent="0.2">
      <c r="A3" s="1"/>
      <c r="B3" s="1">
        <f>IFERROR(VLOOKUP(A3,LOOKUP!$A$2:$C$66,3,FALSE),0)</f>
        <v>0</v>
      </c>
      <c r="C3" s="1"/>
      <c r="D3" s="1"/>
      <c r="E3" s="1"/>
      <c r="F3" s="1"/>
      <c r="G3" s="1">
        <f>SUM(C3:F3)</f>
        <v>0</v>
      </c>
      <c r="H3" s="3">
        <f>C3*$B3</f>
        <v>0</v>
      </c>
      <c r="I3" s="3">
        <f t="shared" ref="I3:K9" si="0">D3*$B3</f>
        <v>0</v>
      </c>
      <c r="J3" s="3">
        <f t="shared" si="0"/>
        <v>0</v>
      </c>
      <c r="K3" s="3">
        <f t="shared" si="0"/>
        <v>0</v>
      </c>
      <c r="L3" s="3">
        <f>SUM(H3:K3)</f>
        <v>0</v>
      </c>
    </row>
    <row r="4" spans="1:12" x14ac:dyDescent="0.2">
      <c r="A4" s="1"/>
      <c r="B4" s="1">
        <f>IFERROR(VLOOKUP(A4,LOOKUP!$A$2:$C$66,3,FALSE),0)</f>
        <v>0</v>
      </c>
      <c r="C4" s="1"/>
      <c r="D4" s="1"/>
      <c r="E4" s="1"/>
      <c r="F4" s="1"/>
      <c r="G4" s="1">
        <f t="shared" ref="G4:G9" si="1">SUM(C4:F4)</f>
        <v>0</v>
      </c>
      <c r="H4" s="3">
        <f t="shared" ref="H4:H9" si="2">C4*$B4</f>
        <v>0</v>
      </c>
      <c r="I4" s="3">
        <f t="shared" si="0"/>
        <v>0</v>
      </c>
      <c r="J4" s="3">
        <f t="shared" si="0"/>
        <v>0</v>
      </c>
      <c r="K4" s="3">
        <f t="shared" si="0"/>
        <v>0</v>
      </c>
      <c r="L4" s="3">
        <f t="shared" ref="L4:L9" si="3">SUM(H4:K4)</f>
        <v>0</v>
      </c>
    </row>
    <row r="5" spans="1:12" x14ac:dyDescent="0.2">
      <c r="A5" s="1"/>
      <c r="B5" s="1">
        <f>IFERROR(VLOOKUP(A5,LOOKUP!$A$2:$C$66,3,FALSE),0)</f>
        <v>0</v>
      </c>
      <c r="C5" s="1"/>
      <c r="D5" s="1"/>
      <c r="E5" s="1"/>
      <c r="F5" s="1"/>
      <c r="G5" s="1">
        <f t="shared" si="1"/>
        <v>0</v>
      </c>
      <c r="H5" s="3">
        <f t="shared" si="2"/>
        <v>0</v>
      </c>
      <c r="I5" s="3">
        <f t="shared" si="0"/>
        <v>0</v>
      </c>
      <c r="J5" s="3">
        <f t="shared" si="0"/>
        <v>0</v>
      </c>
      <c r="K5" s="3">
        <f t="shared" si="0"/>
        <v>0</v>
      </c>
      <c r="L5" s="3">
        <f t="shared" si="3"/>
        <v>0</v>
      </c>
    </row>
    <row r="6" spans="1:12" x14ac:dyDescent="0.2">
      <c r="A6" s="1"/>
      <c r="B6" s="1">
        <f>IFERROR(VLOOKUP(A6,LOOKUP!$A$2:$C$66,3,FALSE),0)</f>
        <v>0</v>
      </c>
      <c r="C6" s="1"/>
      <c r="D6" s="1"/>
      <c r="E6" s="1"/>
      <c r="F6" s="1"/>
      <c r="G6" s="1">
        <f t="shared" si="1"/>
        <v>0</v>
      </c>
      <c r="H6" s="3">
        <f t="shared" si="2"/>
        <v>0</v>
      </c>
      <c r="I6" s="3">
        <f t="shared" si="0"/>
        <v>0</v>
      </c>
      <c r="J6" s="3">
        <f t="shared" si="0"/>
        <v>0</v>
      </c>
      <c r="K6" s="3">
        <f t="shared" si="0"/>
        <v>0</v>
      </c>
      <c r="L6" s="3">
        <f t="shared" si="3"/>
        <v>0</v>
      </c>
    </row>
    <row r="7" spans="1:12" x14ac:dyDescent="0.2">
      <c r="A7" s="1"/>
      <c r="B7" s="1">
        <f>IFERROR(VLOOKUP(A7,LOOKUP!$A$2:$C$66,3,FALSE),0)</f>
        <v>0</v>
      </c>
      <c r="C7" s="1"/>
      <c r="D7" s="1"/>
      <c r="E7" s="1"/>
      <c r="F7" s="1"/>
      <c r="G7" s="1">
        <f t="shared" si="1"/>
        <v>0</v>
      </c>
      <c r="H7" s="3">
        <f t="shared" si="2"/>
        <v>0</v>
      </c>
      <c r="I7" s="3">
        <f t="shared" si="0"/>
        <v>0</v>
      </c>
      <c r="J7" s="3">
        <f t="shared" si="0"/>
        <v>0</v>
      </c>
      <c r="K7" s="3">
        <f t="shared" si="0"/>
        <v>0</v>
      </c>
      <c r="L7" s="3">
        <f t="shared" si="3"/>
        <v>0</v>
      </c>
    </row>
    <row r="8" spans="1:12" x14ac:dyDescent="0.2">
      <c r="A8" s="1"/>
      <c r="B8" s="1">
        <f>IFERROR(VLOOKUP(A8,LOOKUP!$A$2:$C$66,3,FALSE),0)</f>
        <v>0</v>
      </c>
      <c r="C8" s="1"/>
      <c r="D8" s="1"/>
      <c r="E8" s="1"/>
      <c r="F8" s="1"/>
      <c r="G8" s="1">
        <f t="shared" si="1"/>
        <v>0</v>
      </c>
      <c r="H8" s="3">
        <f t="shared" si="2"/>
        <v>0</v>
      </c>
      <c r="I8" s="3">
        <f t="shared" si="0"/>
        <v>0</v>
      </c>
      <c r="J8" s="3">
        <f t="shared" si="0"/>
        <v>0</v>
      </c>
      <c r="K8" s="3">
        <f t="shared" si="0"/>
        <v>0</v>
      </c>
      <c r="L8" s="3">
        <f t="shared" si="3"/>
        <v>0</v>
      </c>
    </row>
    <row r="9" spans="1:12" x14ac:dyDescent="0.2">
      <c r="A9" s="20"/>
      <c r="B9" s="20">
        <f>IFERROR(VLOOKUP(A9,LOOKUP!$A$2:$C$66,3,FALSE),0)</f>
        <v>0</v>
      </c>
      <c r="C9" s="20"/>
      <c r="D9" s="20"/>
      <c r="E9" s="20"/>
      <c r="F9" s="20"/>
      <c r="G9" s="20">
        <f t="shared" si="1"/>
        <v>0</v>
      </c>
      <c r="H9" s="3">
        <f t="shared" si="2"/>
        <v>0</v>
      </c>
      <c r="I9" s="3">
        <f t="shared" si="0"/>
        <v>0</v>
      </c>
      <c r="J9" s="3">
        <f t="shared" si="0"/>
        <v>0</v>
      </c>
      <c r="K9" s="3">
        <f t="shared" si="0"/>
        <v>0</v>
      </c>
      <c r="L9" s="3">
        <f t="shared" si="3"/>
        <v>0</v>
      </c>
    </row>
    <row r="10" spans="1:12" x14ac:dyDescent="0.2">
      <c r="A10" s="25" t="s">
        <v>49</v>
      </c>
      <c r="B10" s="21"/>
      <c r="C10" s="21"/>
      <c r="D10" s="21"/>
      <c r="E10" s="21"/>
      <c r="F10" s="21"/>
      <c r="G10" s="22"/>
      <c r="H10" s="19">
        <f>SUM(H3:H9)</f>
        <v>0</v>
      </c>
      <c r="I10" s="3">
        <f t="shared" ref="I10:L10" si="4">SUM(I3:I9)</f>
        <v>0</v>
      </c>
      <c r="J10" s="3">
        <f t="shared" si="4"/>
        <v>0</v>
      </c>
      <c r="K10" s="3">
        <f t="shared" si="4"/>
        <v>0</v>
      </c>
      <c r="L10" s="3">
        <f t="shared" si="4"/>
        <v>0</v>
      </c>
    </row>
    <row r="12" spans="1:12" s="13" customFormat="1" x14ac:dyDescent="0.2"/>
  </sheetData>
  <mergeCells count="1">
    <mergeCell ref="A1:K1"/>
  </mergeCells>
  <dataValidations count="1">
    <dataValidation errorStyle="warning" allowBlank="1" showInputMessage="1" showErrorMessage="1" sqref="A1:K1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="MESSAGE NOT FOUND">
          <x14:formula1>
            <xm:f>LOOKUP!$A$2:$A$66</xm:f>
          </x14:formula1>
          <xm:sqref>A3:A9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C28" sqref="C28:C29"/>
    </sheetView>
  </sheetViews>
  <sheetFormatPr defaultRowHeight="11.25" x14ac:dyDescent="0.2"/>
  <cols>
    <col min="1" max="1" width="44.7109375" style="13" customWidth="1"/>
    <col min="2" max="2" width="9.140625" style="5" customWidth="1"/>
    <col min="3" max="16384" width="9.140625" style="5"/>
  </cols>
  <sheetData>
    <row r="1" spans="1:11" x14ac:dyDescent="0.2">
      <c r="A1" s="5" t="s">
        <v>99</v>
      </c>
      <c r="B1" s="35" t="s">
        <v>92</v>
      </c>
      <c r="C1" s="35"/>
    </row>
    <row r="4" spans="1:11" x14ac:dyDescent="0.2">
      <c r="A4" s="34" t="s">
        <v>103</v>
      </c>
      <c r="B4" s="34"/>
      <c r="C4" s="34"/>
      <c r="D4" s="34"/>
      <c r="E4" s="34"/>
      <c r="F4" s="34"/>
      <c r="G4" s="34"/>
      <c r="H4" s="34"/>
      <c r="I4" s="34"/>
      <c r="J4" s="34"/>
      <c r="K4" s="1" t="s">
        <v>70</v>
      </c>
    </row>
    <row r="5" spans="1:11" ht="15" customHeight="1" x14ac:dyDescent="0.2">
      <c r="A5" s="34" t="s">
        <v>2</v>
      </c>
      <c r="B5" s="34" t="s">
        <v>3</v>
      </c>
      <c r="C5" s="34" t="s">
        <v>100</v>
      </c>
      <c r="D5" s="34"/>
      <c r="E5" s="34"/>
      <c r="F5" s="34"/>
      <c r="G5" s="34" t="s">
        <v>101</v>
      </c>
      <c r="H5" s="34"/>
      <c r="I5" s="34"/>
      <c r="J5" s="34"/>
      <c r="K5" s="33" t="s">
        <v>102</v>
      </c>
    </row>
    <row r="6" spans="1:11" ht="45" x14ac:dyDescent="0.2">
      <c r="A6" s="34"/>
      <c r="B6" s="34"/>
      <c r="C6" s="2" t="str">
        <f>CONCATENATE("QTY
",'Marking Tab'!F2 )</f>
        <v>QTY
TH XX
SP XXXX-XX</v>
      </c>
      <c r="D6" s="2" t="str">
        <f>CONCATENATE("QTY
",'Marking Tab'!G2 )</f>
        <v>QTY
TH XX
SP XXXX-XX</v>
      </c>
      <c r="E6" s="2" t="str">
        <f>CONCATENATE("QTY
",'Marking Tab'!H2 )</f>
        <v>QTY
TH XX
SP XXXX-XX</v>
      </c>
      <c r="F6" s="2" t="str">
        <f>CONCATENATE("QTY
",'Marking Tab'!I2 )</f>
        <v>QTY
TH XX
SP XXXX-XX</v>
      </c>
      <c r="G6" s="2" t="str">
        <f>CONCATENATE("QTY
",'Marking Tab'!F2 )</f>
        <v>QTY
TH XX
SP XXXX-XX</v>
      </c>
      <c r="H6" s="2" t="str">
        <f>CONCATENATE("QTY
",'Marking Tab'!G2 )</f>
        <v>QTY
TH XX
SP XXXX-XX</v>
      </c>
      <c r="I6" s="2" t="str">
        <f>CONCATENATE("QTY
",'Marking Tab'!H2 )</f>
        <v>QTY
TH XX
SP XXXX-XX</v>
      </c>
      <c r="J6" s="2" t="str">
        <f>CONCATENATE("QTY
",'Marking Tab'!I2 )</f>
        <v>QTY
TH XX
SP XXXX-XX</v>
      </c>
      <c r="K6" s="33"/>
    </row>
    <row r="7" spans="1:11" x14ac:dyDescent="0.2">
      <c r="A7" s="23" t="str">
        <f>CONCATENATE("4",CHAR(34),"BROKEN LINE ",$B$1)</f>
        <v>4"BROKEN LINE POLY-PREFORM GROUND IN</v>
      </c>
      <c r="B7" s="1" t="s">
        <v>88</v>
      </c>
      <c r="C7" s="1"/>
      <c r="D7" s="1"/>
      <c r="E7" s="1"/>
      <c r="F7" s="1"/>
      <c r="G7" s="1"/>
      <c r="H7" s="1"/>
      <c r="I7" s="1"/>
      <c r="J7" s="1"/>
      <c r="K7" s="1">
        <f>SUM(C7:J7)</f>
        <v>0</v>
      </c>
    </row>
    <row r="8" spans="1:11" x14ac:dyDescent="0.2">
      <c r="A8" s="23" t="str">
        <f>CONCATENATE("4",CHAR(34),"SOLID LINE ",$B$1)</f>
        <v>4"SOLID LINE POLY-PREFORM GROUND IN</v>
      </c>
      <c r="B8" s="1" t="s">
        <v>88</v>
      </c>
      <c r="C8" s="1"/>
      <c r="D8" s="1"/>
      <c r="E8" s="1"/>
      <c r="F8" s="1"/>
      <c r="G8" s="1"/>
      <c r="H8" s="1"/>
      <c r="I8" s="1"/>
      <c r="J8" s="1"/>
      <c r="K8" s="1">
        <f t="shared" ref="K8:K12" si="0">SUM(C8:J8)</f>
        <v>0</v>
      </c>
    </row>
    <row r="9" spans="1:11" x14ac:dyDescent="0.2">
      <c r="A9" s="23" t="str">
        <f>CONCATENATE("4",CHAR(34),"DOUBLE LINE ",$B$1)</f>
        <v>4"DOUBLE LINE POLY-PREFORM GROUND IN</v>
      </c>
      <c r="B9" s="1" t="s">
        <v>88</v>
      </c>
      <c r="C9" s="1"/>
      <c r="D9" s="1"/>
      <c r="E9" s="1"/>
      <c r="F9" s="1"/>
      <c r="G9" s="1"/>
      <c r="H9" s="1"/>
      <c r="I9" s="1"/>
      <c r="J9" s="1"/>
      <c r="K9" s="1">
        <f t="shared" si="0"/>
        <v>0</v>
      </c>
    </row>
    <row r="10" spans="1:11" x14ac:dyDescent="0.2">
      <c r="A10" s="23" t="str">
        <f>CONCATENATE("4",CHAR(34),"DOTTED LINE ",$B$1)</f>
        <v>4"DOTTED LINE POLY-PREFORM GROUND IN</v>
      </c>
      <c r="B10" s="1" t="s">
        <v>88</v>
      </c>
      <c r="C10" s="1"/>
      <c r="D10" s="1"/>
      <c r="E10" s="1"/>
      <c r="F10" s="1"/>
      <c r="G10" s="1"/>
      <c r="H10" s="1"/>
      <c r="I10" s="1"/>
      <c r="J10" s="1"/>
      <c r="K10" s="1">
        <f t="shared" si="0"/>
        <v>0</v>
      </c>
    </row>
    <row r="11" spans="1:11" x14ac:dyDescent="0.2">
      <c r="A11" s="23" t="str">
        <f>CONCATENATE("8",CHAR(34),"DOTTED LINE ",$B$1)</f>
        <v>8"DOTTED LINE POLY-PREFORM GROUND IN</v>
      </c>
      <c r="B11" s="1" t="s">
        <v>88</v>
      </c>
      <c r="C11" s="1"/>
      <c r="D11" s="1"/>
      <c r="E11" s="1"/>
      <c r="F11" s="1"/>
      <c r="G11" s="1"/>
      <c r="H11" s="1"/>
      <c r="I11" s="1"/>
      <c r="J11" s="1"/>
      <c r="K11" s="1">
        <f t="shared" si="0"/>
        <v>0</v>
      </c>
    </row>
    <row r="12" spans="1:11" x14ac:dyDescent="0.2">
      <c r="A12" s="23" t="str">
        <f>CONCATENATE("12",CHAR(34),"SOLID LINE ",$B$1)</f>
        <v>12"SOLID LINE POLY-PREFORM GROUND IN</v>
      </c>
      <c r="B12" s="1" t="s">
        <v>88</v>
      </c>
      <c r="C12" s="1"/>
      <c r="D12" s="1"/>
      <c r="E12" s="1"/>
      <c r="F12" s="1"/>
      <c r="G12" s="1"/>
      <c r="H12" s="1"/>
      <c r="I12" s="1"/>
      <c r="J12" s="1"/>
      <c r="K12" s="1">
        <f t="shared" si="0"/>
        <v>0</v>
      </c>
    </row>
  </sheetData>
  <mergeCells count="7">
    <mergeCell ref="K5:K6"/>
    <mergeCell ref="B5:B6"/>
    <mergeCell ref="A5:A6"/>
    <mergeCell ref="A4:J4"/>
    <mergeCell ref="B1:C1"/>
    <mergeCell ref="C5:F5"/>
    <mergeCell ref="G5:J5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>
          <x14:formula1>
            <xm:f>LOOKUP!$G$2:$G$10</xm:f>
          </x14:formula1>
          <xm:sqref>B1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C28" sqref="C28:C29"/>
    </sheetView>
  </sheetViews>
  <sheetFormatPr defaultRowHeight="11.25" x14ac:dyDescent="0.2"/>
  <cols>
    <col min="1" max="1" width="18.42578125" style="5" customWidth="1"/>
    <col min="2" max="2" width="10.42578125" style="5" customWidth="1"/>
    <col min="3" max="6" width="12.5703125" style="5" customWidth="1"/>
    <col min="7" max="7" width="12" style="5" customWidth="1"/>
    <col min="8" max="11" width="12.5703125" style="5" customWidth="1"/>
    <col min="12" max="16384" width="9.140625" style="5"/>
  </cols>
  <sheetData>
    <row r="1" spans="1:12" x14ac:dyDescent="0.2">
      <c r="A1" s="31" t="s">
        <v>64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1" t="s">
        <v>67</v>
      </c>
    </row>
    <row r="2" spans="1:12" ht="33.75" x14ac:dyDescent="0.2">
      <c r="A2" s="1" t="s">
        <v>7</v>
      </c>
      <c r="B2" s="2" t="s">
        <v>51</v>
      </c>
      <c r="C2" s="2" t="str">
        <f>CONCATENATE("QTY
",'Marking Tab'!F2 )</f>
        <v>QTY
TH XX
SP XXXX-XX</v>
      </c>
      <c r="D2" s="2" t="str">
        <f>CONCATENATE("QTY
",'Marking Tab'!G2 )</f>
        <v>QTY
TH XX
SP XXXX-XX</v>
      </c>
      <c r="E2" s="2" t="str">
        <f>CONCATENATE("QTY
",'Marking Tab'!H2 )</f>
        <v>QTY
TH XX
SP XXXX-XX</v>
      </c>
      <c r="F2" s="2" t="str">
        <f>CONCATENATE("QTY
",'Marking Tab'!I2 )</f>
        <v>QTY
TH XX
SP XXXX-XX</v>
      </c>
      <c r="G2" s="2" t="s">
        <v>50</v>
      </c>
      <c r="H2" s="2" t="str">
        <f>CONCATENATE("TOTAL AREA 
",'Marking Tab'!F2 )</f>
        <v>TOTAL AREA 
TH XX
SP XXXX-XX</v>
      </c>
      <c r="I2" s="2" t="str">
        <f>CONCATENATE("TOTAL AREA 
",'Marking Tab'!G2 )</f>
        <v>TOTAL AREA 
TH XX
SP XXXX-XX</v>
      </c>
      <c r="J2" s="2" t="str">
        <f>CONCATENATE("TOTAL AREA 
",'Marking Tab'!H2 )</f>
        <v>TOTAL AREA 
TH XX
SP XXXX-XX</v>
      </c>
      <c r="K2" s="2" t="str">
        <f>CONCATENATE("TOTAL AREA 
",'Marking Tab'!I2 )</f>
        <v>TOTAL AREA 
TH XX
SP XXXX-XX</v>
      </c>
      <c r="L2" s="2" t="s">
        <v>6</v>
      </c>
    </row>
    <row r="3" spans="1:12" x14ac:dyDescent="0.2">
      <c r="A3" s="1"/>
      <c r="B3" s="1">
        <f>IFERROR(VLOOKUP(A3,LOOKUP!$A$2:$B$66,2,FALSE),0)</f>
        <v>0</v>
      </c>
      <c r="C3" s="1"/>
      <c r="D3" s="1"/>
      <c r="E3" s="1"/>
      <c r="F3" s="1"/>
      <c r="G3" s="1">
        <f>SUM(C3:F3)</f>
        <v>0</v>
      </c>
      <c r="H3" s="3">
        <f>C3*$B3</f>
        <v>0</v>
      </c>
      <c r="I3" s="3">
        <f t="shared" ref="I3:K3" si="0">D3*$B3</f>
        <v>0</v>
      </c>
      <c r="J3" s="3">
        <f t="shared" si="0"/>
        <v>0</v>
      </c>
      <c r="K3" s="3">
        <f t="shared" si="0"/>
        <v>0</v>
      </c>
      <c r="L3" s="3">
        <f>SUM(H3:K3)</f>
        <v>0</v>
      </c>
    </row>
    <row r="4" spans="1:12" x14ac:dyDescent="0.2">
      <c r="A4" s="1"/>
      <c r="B4" s="1">
        <f>IFERROR(VLOOKUP(A4,LOOKUP!$A$2:$B$66,2,FALSE),0)</f>
        <v>0</v>
      </c>
      <c r="C4" s="1"/>
      <c r="D4" s="1"/>
      <c r="E4" s="1"/>
      <c r="F4" s="1"/>
      <c r="G4" s="1">
        <f t="shared" ref="G4:G9" si="1">SUM(C4:F4)</f>
        <v>0</v>
      </c>
      <c r="H4" s="3">
        <f t="shared" ref="H4:H9" si="2">C4*$B4</f>
        <v>0</v>
      </c>
      <c r="I4" s="3">
        <f t="shared" ref="I4:I9" si="3">D4*$B4</f>
        <v>0</v>
      </c>
      <c r="J4" s="3">
        <f t="shared" ref="J4:J9" si="4">E4*$B4</f>
        <v>0</v>
      </c>
      <c r="K4" s="3">
        <f t="shared" ref="K4:K9" si="5">F4*$B4</f>
        <v>0</v>
      </c>
      <c r="L4" s="3">
        <f t="shared" ref="L4:L9" si="6">SUM(H4:K4)</f>
        <v>0</v>
      </c>
    </row>
    <row r="5" spans="1:12" x14ac:dyDescent="0.2">
      <c r="A5" s="1"/>
      <c r="B5" s="1">
        <f>IFERROR(VLOOKUP(A5,LOOKUP!$A$2:$B$66,2,FALSE),0)</f>
        <v>0</v>
      </c>
      <c r="C5" s="1"/>
      <c r="D5" s="1"/>
      <c r="E5" s="1"/>
      <c r="F5" s="1"/>
      <c r="G5" s="1">
        <f t="shared" si="1"/>
        <v>0</v>
      </c>
      <c r="H5" s="3">
        <f t="shared" si="2"/>
        <v>0</v>
      </c>
      <c r="I5" s="3">
        <f t="shared" si="3"/>
        <v>0</v>
      </c>
      <c r="J5" s="3">
        <f t="shared" si="4"/>
        <v>0</v>
      </c>
      <c r="K5" s="3">
        <f t="shared" si="5"/>
        <v>0</v>
      </c>
      <c r="L5" s="3">
        <f t="shared" si="6"/>
        <v>0</v>
      </c>
    </row>
    <row r="6" spans="1:12" x14ac:dyDescent="0.2">
      <c r="A6" s="1"/>
      <c r="B6" s="1">
        <f>IFERROR(VLOOKUP(A6,LOOKUP!$A$2:$B$66,2,FALSE),0)</f>
        <v>0</v>
      </c>
      <c r="C6" s="1"/>
      <c r="D6" s="1"/>
      <c r="E6" s="1"/>
      <c r="F6" s="1"/>
      <c r="G6" s="1">
        <f t="shared" si="1"/>
        <v>0</v>
      </c>
      <c r="H6" s="3">
        <f t="shared" si="2"/>
        <v>0</v>
      </c>
      <c r="I6" s="3">
        <f t="shared" si="3"/>
        <v>0</v>
      </c>
      <c r="J6" s="3">
        <f t="shared" si="4"/>
        <v>0</v>
      </c>
      <c r="K6" s="3">
        <f t="shared" si="5"/>
        <v>0</v>
      </c>
      <c r="L6" s="3">
        <f t="shared" si="6"/>
        <v>0</v>
      </c>
    </row>
    <row r="7" spans="1:12" x14ac:dyDescent="0.2">
      <c r="A7" s="1"/>
      <c r="B7" s="1">
        <f>IFERROR(VLOOKUP(A7,LOOKUP!$A$2:$B$66,2,FALSE),0)</f>
        <v>0</v>
      </c>
      <c r="C7" s="1"/>
      <c r="D7" s="1"/>
      <c r="E7" s="1"/>
      <c r="F7" s="1"/>
      <c r="G7" s="1">
        <f t="shared" si="1"/>
        <v>0</v>
      </c>
      <c r="H7" s="3">
        <f t="shared" si="2"/>
        <v>0</v>
      </c>
      <c r="I7" s="3">
        <f t="shared" si="3"/>
        <v>0</v>
      </c>
      <c r="J7" s="3">
        <f t="shared" si="4"/>
        <v>0</v>
      </c>
      <c r="K7" s="3">
        <f t="shared" si="5"/>
        <v>0</v>
      </c>
      <c r="L7" s="3">
        <f t="shared" si="6"/>
        <v>0</v>
      </c>
    </row>
    <row r="8" spans="1:12" x14ac:dyDescent="0.2">
      <c r="A8" s="1"/>
      <c r="B8" s="1">
        <f>IFERROR(VLOOKUP(A8,LOOKUP!$A$2:$B$66,2,FALSE),0)</f>
        <v>0</v>
      </c>
      <c r="C8" s="1"/>
      <c r="D8" s="1"/>
      <c r="E8" s="1"/>
      <c r="F8" s="1"/>
      <c r="G8" s="1">
        <f t="shared" si="1"/>
        <v>0</v>
      </c>
      <c r="H8" s="3">
        <f t="shared" si="2"/>
        <v>0</v>
      </c>
      <c r="I8" s="3">
        <f t="shared" si="3"/>
        <v>0</v>
      </c>
      <c r="J8" s="3">
        <f t="shared" si="4"/>
        <v>0</v>
      </c>
      <c r="K8" s="3">
        <f t="shared" si="5"/>
        <v>0</v>
      </c>
      <c r="L8" s="3">
        <f t="shared" si="6"/>
        <v>0</v>
      </c>
    </row>
    <row r="9" spans="1:12" x14ac:dyDescent="0.2">
      <c r="A9" s="1"/>
      <c r="B9" s="1">
        <f>IFERROR(VLOOKUP(A9,LOOKUP!$A$2:$B$66,2,FALSE),0)</f>
        <v>0</v>
      </c>
      <c r="C9" s="1"/>
      <c r="D9" s="1"/>
      <c r="E9" s="1"/>
      <c r="F9" s="1"/>
      <c r="G9" s="1">
        <f t="shared" si="1"/>
        <v>0</v>
      </c>
      <c r="H9" s="3">
        <f t="shared" si="2"/>
        <v>0</v>
      </c>
      <c r="I9" s="3">
        <f t="shared" si="3"/>
        <v>0</v>
      </c>
      <c r="J9" s="3">
        <f t="shared" si="4"/>
        <v>0</v>
      </c>
      <c r="K9" s="3">
        <f t="shared" si="5"/>
        <v>0</v>
      </c>
      <c r="L9" s="3">
        <f t="shared" si="6"/>
        <v>0</v>
      </c>
    </row>
    <row r="10" spans="1:12" x14ac:dyDescent="0.2">
      <c r="A10" s="23" t="s">
        <v>49</v>
      </c>
      <c r="B10" s="4"/>
      <c r="C10" s="4"/>
      <c r="D10" s="4"/>
      <c r="E10" s="4"/>
      <c r="F10" s="4"/>
      <c r="G10" s="4"/>
      <c r="H10" s="3">
        <f>SUM(H3:H9)</f>
        <v>0</v>
      </c>
      <c r="I10" s="3">
        <f t="shared" ref="I10:L10" si="7">SUM(I3:I9)</f>
        <v>0</v>
      </c>
      <c r="J10" s="3">
        <f t="shared" si="7"/>
        <v>0</v>
      </c>
      <c r="K10" s="3">
        <f t="shared" si="7"/>
        <v>0</v>
      </c>
      <c r="L10" s="3">
        <f t="shared" si="7"/>
        <v>0</v>
      </c>
    </row>
    <row r="12" spans="1:12" x14ac:dyDescent="0.2">
      <c r="A12" s="24"/>
    </row>
  </sheetData>
  <mergeCells count="1">
    <mergeCell ref="A1:K1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InputMessage="1" showErrorMessage="1" error="MESSAGE NOT FOUND">
          <x14:formula1>
            <xm:f>LOOKUP!$A$2:$A$66</xm:f>
          </x14:formula1>
          <xm:sqref>A3:A9</xm:sqref>
        </x14:dataValidation>
        <x14:dataValidation type="list" errorStyle="warning" allowBlank="1" showInputMessage="1" showErrorMessage="1">
          <x14:formula1>
            <xm:f>LOOKUP!$F$2:$F$9</xm:f>
          </x14:formula1>
          <xm:sqref>A1:K1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66"/>
  <sheetViews>
    <sheetView tabSelected="1" workbookViewId="0">
      <selection activeCell="C28" sqref="C28:C29"/>
    </sheetView>
  </sheetViews>
  <sheetFormatPr defaultRowHeight="11.25" x14ac:dyDescent="0.2"/>
  <cols>
    <col min="1" max="1" width="31.85546875" style="5" customWidth="1"/>
    <col min="2" max="2" width="14" style="5" customWidth="1"/>
    <col min="3" max="3" width="13.140625" style="5" bestFit="1" customWidth="1"/>
    <col min="4" max="5" width="9.140625" style="5"/>
    <col min="6" max="6" width="54.7109375" style="5" customWidth="1"/>
    <col min="7" max="7" width="30" style="5" customWidth="1"/>
    <col min="8" max="16384" width="9.140625" style="5"/>
  </cols>
  <sheetData>
    <row r="1" spans="1:7" x14ac:dyDescent="0.2">
      <c r="A1" s="9" t="s">
        <v>7</v>
      </c>
      <c r="B1" s="9" t="s">
        <v>8</v>
      </c>
      <c r="C1" s="9" t="s">
        <v>9</v>
      </c>
      <c r="D1" s="9"/>
      <c r="E1" s="9"/>
      <c r="F1" s="9" t="s">
        <v>65</v>
      </c>
      <c r="G1" s="9" t="s">
        <v>89</v>
      </c>
    </row>
    <row r="2" spans="1:7" x14ac:dyDescent="0.2">
      <c r="A2" s="13" t="s">
        <v>48</v>
      </c>
      <c r="B2" s="13">
        <v>28.58</v>
      </c>
      <c r="C2" s="13">
        <v>64.989999999999995</v>
      </c>
      <c r="F2" s="5" t="s">
        <v>56</v>
      </c>
      <c r="G2" s="5" t="s">
        <v>90</v>
      </c>
    </row>
    <row r="3" spans="1:7" x14ac:dyDescent="0.2">
      <c r="A3" s="13" t="s">
        <v>21</v>
      </c>
      <c r="B3" s="13">
        <v>21.3</v>
      </c>
      <c r="C3" s="13">
        <v>42</v>
      </c>
      <c r="F3" s="5" t="s">
        <v>57</v>
      </c>
      <c r="G3" s="5" t="s">
        <v>91</v>
      </c>
    </row>
    <row r="4" spans="1:7" x14ac:dyDescent="0.2">
      <c r="A4" s="13" t="s">
        <v>22</v>
      </c>
      <c r="B4" s="13">
        <v>21.97</v>
      </c>
      <c r="C4" s="13">
        <v>42</v>
      </c>
      <c r="F4" s="5" t="s">
        <v>61</v>
      </c>
      <c r="G4" s="5" t="s">
        <v>92</v>
      </c>
    </row>
    <row r="5" spans="1:7" x14ac:dyDescent="0.2">
      <c r="A5" s="13" t="s">
        <v>23</v>
      </c>
      <c r="B5" s="13">
        <v>20.76</v>
      </c>
      <c r="C5" s="13">
        <v>47</v>
      </c>
      <c r="F5" s="5" t="s">
        <v>60</v>
      </c>
      <c r="G5" s="5" t="s">
        <v>93</v>
      </c>
    </row>
    <row r="6" spans="1:7" x14ac:dyDescent="0.2">
      <c r="A6" s="13" t="s">
        <v>24</v>
      </c>
      <c r="B6" s="13">
        <v>17.45</v>
      </c>
      <c r="C6" s="13">
        <v>37</v>
      </c>
      <c r="F6" s="5" t="s">
        <v>62</v>
      </c>
      <c r="G6" s="5" t="s">
        <v>94</v>
      </c>
    </row>
    <row r="7" spans="1:7" x14ac:dyDescent="0.2">
      <c r="A7" s="13" t="s">
        <v>71</v>
      </c>
      <c r="B7" s="13">
        <v>31.86</v>
      </c>
      <c r="C7" s="13">
        <v>74</v>
      </c>
      <c r="F7" s="5" t="s">
        <v>58</v>
      </c>
      <c r="G7" s="5" t="s">
        <v>95</v>
      </c>
    </row>
    <row r="8" spans="1:7" x14ac:dyDescent="0.2">
      <c r="A8" s="13" t="s">
        <v>25</v>
      </c>
      <c r="B8" s="13">
        <v>29.84</v>
      </c>
      <c r="C8" s="13">
        <v>67.2</v>
      </c>
      <c r="F8" s="5" t="s">
        <v>63</v>
      </c>
      <c r="G8" s="5" t="s">
        <v>98</v>
      </c>
    </row>
    <row r="9" spans="1:7" x14ac:dyDescent="0.2">
      <c r="A9" s="13" t="s">
        <v>26</v>
      </c>
      <c r="B9" s="13">
        <v>20.440000000000001</v>
      </c>
      <c r="C9" s="13">
        <v>50</v>
      </c>
      <c r="F9" s="5" t="s">
        <v>64</v>
      </c>
      <c r="G9" s="5" t="s">
        <v>96</v>
      </c>
    </row>
    <row r="10" spans="1:7" x14ac:dyDescent="0.2">
      <c r="A10" s="13" t="s">
        <v>27</v>
      </c>
      <c r="B10" s="13">
        <v>20.18</v>
      </c>
      <c r="C10" s="13">
        <v>42</v>
      </c>
      <c r="G10" s="5" t="s">
        <v>97</v>
      </c>
    </row>
    <row r="11" spans="1:7" x14ac:dyDescent="0.2">
      <c r="A11" s="13" t="s">
        <v>72</v>
      </c>
      <c r="B11" s="13">
        <v>22.31</v>
      </c>
      <c r="C11" s="13">
        <v>54.27</v>
      </c>
    </row>
    <row r="12" spans="1:7" x14ac:dyDescent="0.2">
      <c r="A12" s="13" t="s">
        <v>73</v>
      </c>
      <c r="B12" s="13">
        <v>61.72</v>
      </c>
      <c r="C12" s="13">
        <v>204</v>
      </c>
    </row>
    <row r="13" spans="1:7" x14ac:dyDescent="0.2">
      <c r="A13" s="13" t="s">
        <v>17</v>
      </c>
      <c r="B13" s="13">
        <v>15</v>
      </c>
      <c r="C13" s="13">
        <v>48</v>
      </c>
    </row>
    <row r="14" spans="1:7" x14ac:dyDescent="0.2">
      <c r="A14" s="13" t="s">
        <v>18</v>
      </c>
      <c r="B14" s="13">
        <v>15</v>
      </c>
      <c r="C14" s="13">
        <v>48</v>
      </c>
    </row>
    <row r="15" spans="1:7" x14ac:dyDescent="0.2">
      <c r="A15" s="13" t="s">
        <v>53</v>
      </c>
      <c r="B15" s="13">
        <v>12.01</v>
      </c>
      <c r="C15" s="13">
        <v>35</v>
      </c>
    </row>
    <row r="16" spans="1:7" x14ac:dyDescent="0.2">
      <c r="A16" s="13" t="s">
        <v>52</v>
      </c>
      <c r="B16" s="13">
        <v>26.16</v>
      </c>
      <c r="C16" s="13">
        <v>95</v>
      </c>
    </row>
    <row r="17" spans="1:3" x14ac:dyDescent="0.2">
      <c r="A17" s="13" t="s">
        <v>19</v>
      </c>
      <c r="B17" s="13">
        <v>26.16</v>
      </c>
      <c r="C17" s="13">
        <v>95</v>
      </c>
    </row>
    <row r="18" spans="1:3" x14ac:dyDescent="0.2">
      <c r="A18" s="13" t="s">
        <v>20</v>
      </c>
      <c r="B18" s="13">
        <v>25.87</v>
      </c>
      <c r="C18" s="13">
        <v>88</v>
      </c>
    </row>
    <row r="19" spans="1:3" x14ac:dyDescent="0.2">
      <c r="A19" s="13" t="s">
        <v>54</v>
      </c>
      <c r="B19" s="13">
        <v>37.04</v>
      </c>
      <c r="C19" s="13">
        <v>70</v>
      </c>
    </row>
    <row r="20" spans="1:3" x14ac:dyDescent="0.2">
      <c r="A20" s="13" t="s">
        <v>47</v>
      </c>
      <c r="B20" s="13">
        <v>42.55</v>
      </c>
      <c r="C20" s="13">
        <v>44</v>
      </c>
    </row>
    <row r="21" spans="1:3" x14ac:dyDescent="0.2">
      <c r="A21" s="13" t="s">
        <v>74</v>
      </c>
      <c r="B21" s="13">
        <v>18.87</v>
      </c>
      <c r="C21" s="13">
        <v>67.2</v>
      </c>
    </row>
    <row r="22" spans="1:3" x14ac:dyDescent="0.2">
      <c r="A22" s="13" t="s">
        <v>55</v>
      </c>
      <c r="B22" s="13">
        <v>25.1</v>
      </c>
      <c r="C22" s="13">
        <v>93.39</v>
      </c>
    </row>
    <row r="23" spans="1:3" x14ac:dyDescent="0.2">
      <c r="A23" s="13" t="s">
        <v>75</v>
      </c>
      <c r="B23" s="13">
        <v>9.75</v>
      </c>
      <c r="C23" s="13">
        <v>30</v>
      </c>
    </row>
    <row r="24" spans="1:3" x14ac:dyDescent="0.2">
      <c r="A24" s="13" t="s">
        <v>76</v>
      </c>
      <c r="B24" s="13">
        <v>0.75</v>
      </c>
      <c r="C24" s="13">
        <v>1.5</v>
      </c>
    </row>
    <row r="25" spans="1:3" x14ac:dyDescent="0.2">
      <c r="A25" s="13" t="s">
        <v>77</v>
      </c>
      <c r="B25" s="13">
        <v>3</v>
      </c>
      <c r="C25" s="13">
        <v>6</v>
      </c>
    </row>
    <row r="26" spans="1:3" x14ac:dyDescent="0.2">
      <c r="A26" s="13" t="s">
        <v>78</v>
      </c>
      <c r="B26" s="13">
        <v>5.79</v>
      </c>
      <c r="C26" s="13">
        <v>8</v>
      </c>
    </row>
    <row r="27" spans="1:3" x14ac:dyDescent="0.2">
      <c r="A27" s="13" t="s">
        <v>79</v>
      </c>
      <c r="B27" s="13">
        <v>8.69</v>
      </c>
      <c r="C27" s="13">
        <v>18</v>
      </c>
    </row>
    <row r="28" spans="1:3" x14ac:dyDescent="0.2">
      <c r="A28" s="13" t="s">
        <v>80</v>
      </c>
      <c r="B28" s="13">
        <v>11.58</v>
      </c>
      <c r="C28" s="13">
        <v>32</v>
      </c>
    </row>
    <row r="29" spans="1:3" x14ac:dyDescent="0.2">
      <c r="A29" s="13" t="s">
        <v>81</v>
      </c>
      <c r="B29" s="13">
        <v>7.63</v>
      </c>
      <c r="C29" s="13">
        <v>32.07</v>
      </c>
    </row>
    <row r="30" spans="1:3" x14ac:dyDescent="0.2">
      <c r="A30" s="13" t="s">
        <v>82</v>
      </c>
      <c r="B30" s="13">
        <v>3.53</v>
      </c>
      <c r="C30" s="13"/>
    </row>
    <row r="31" spans="1:3" x14ac:dyDescent="0.2">
      <c r="A31" s="13" t="s">
        <v>10</v>
      </c>
      <c r="B31" s="13">
        <v>5.27</v>
      </c>
      <c r="C31" s="13">
        <v>10.67</v>
      </c>
    </row>
    <row r="32" spans="1:3" x14ac:dyDescent="0.2">
      <c r="A32" s="13" t="s">
        <v>11</v>
      </c>
      <c r="B32" s="13">
        <v>7.19</v>
      </c>
      <c r="C32" s="13">
        <v>10.67</v>
      </c>
    </row>
    <row r="33" spans="1:3" x14ac:dyDescent="0.2">
      <c r="A33" s="13" t="s">
        <v>12</v>
      </c>
      <c r="B33" s="13">
        <v>4.79</v>
      </c>
      <c r="C33" s="13">
        <v>10.67</v>
      </c>
    </row>
    <row r="34" spans="1:3" x14ac:dyDescent="0.2">
      <c r="A34" s="13" t="s">
        <v>13</v>
      </c>
      <c r="B34" s="13">
        <v>6.26</v>
      </c>
      <c r="C34" s="13">
        <v>10.67</v>
      </c>
    </row>
    <row r="35" spans="1:3" x14ac:dyDescent="0.2">
      <c r="A35" s="13" t="s">
        <v>14</v>
      </c>
      <c r="B35" s="13">
        <v>5.84</v>
      </c>
      <c r="C35" s="13">
        <v>10.67</v>
      </c>
    </row>
    <row r="36" spans="1:3" x14ac:dyDescent="0.2">
      <c r="A36" s="13" t="s">
        <v>15</v>
      </c>
      <c r="B36" s="13">
        <v>4.6100000000000003</v>
      </c>
      <c r="C36" s="13">
        <v>10.67</v>
      </c>
    </row>
    <row r="37" spans="1:3" x14ac:dyDescent="0.2">
      <c r="A37" s="13" t="s">
        <v>16</v>
      </c>
      <c r="B37" s="13">
        <v>5.89</v>
      </c>
      <c r="C37" s="13">
        <v>10.67</v>
      </c>
    </row>
    <row r="38" spans="1:3" x14ac:dyDescent="0.2">
      <c r="A38" s="13" t="s">
        <v>28</v>
      </c>
      <c r="B38" s="13">
        <v>5.94</v>
      </c>
      <c r="C38" s="13">
        <v>10.67</v>
      </c>
    </row>
    <row r="39" spans="1:3" x14ac:dyDescent="0.2">
      <c r="A39" s="13" t="s">
        <v>29</v>
      </c>
      <c r="B39" s="13">
        <v>2.56</v>
      </c>
      <c r="C39" s="13">
        <v>2.67</v>
      </c>
    </row>
    <row r="40" spans="1:3" x14ac:dyDescent="0.2">
      <c r="A40" s="13" t="s">
        <v>30</v>
      </c>
      <c r="B40" s="13">
        <v>3.76</v>
      </c>
      <c r="C40" s="13">
        <v>10.67</v>
      </c>
    </row>
    <row r="41" spans="1:3" x14ac:dyDescent="0.2">
      <c r="A41" s="13" t="s">
        <v>31</v>
      </c>
      <c r="B41" s="13">
        <v>5.71</v>
      </c>
      <c r="C41" s="13">
        <v>10.67</v>
      </c>
    </row>
    <row r="42" spans="1:3" x14ac:dyDescent="0.2">
      <c r="A42" s="13" t="s">
        <v>32</v>
      </c>
      <c r="B42" s="13">
        <v>3.79</v>
      </c>
      <c r="C42" s="13">
        <v>10.67</v>
      </c>
    </row>
    <row r="43" spans="1:3" x14ac:dyDescent="0.2">
      <c r="A43" s="13" t="s">
        <v>33</v>
      </c>
      <c r="B43" s="13">
        <v>8.1300000000000008</v>
      </c>
      <c r="C43" s="13">
        <v>10.67</v>
      </c>
    </row>
    <row r="44" spans="1:3" x14ac:dyDescent="0.2">
      <c r="A44" s="13" t="s">
        <v>34</v>
      </c>
      <c r="B44" s="13">
        <v>7.07</v>
      </c>
      <c r="C44" s="13">
        <v>10.67</v>
      </c>
    </row>
    <row r="45" spans="1:3" x14ac:dyDescent="0.2">
      <c r="A45" s="13" t="s">
        <v>35</v>
      </c>
      <c r="B45" s="13">
        <v>3.04</v>
      </c>
      <c r="C45" s="13">
        <v>10.67</v>
      </c>
    </row>
    <row r="46" spans="1:3" x14ac:dyDescent="0.2">
      <c r="A46" s="13" t="s">
        <v>36</v>
      </c>
      <c r="B46" s="13">
        <v>5.35</v>
      </c>
      <c r="C46" s="13">
        <v>10.67</v>
      </c>
    </row>
    <row r="47" spans="1:3" x14ac:dyDescent="0.2">
      <c r="A47" s="13" t="s">
        <v>37</v>
      </c>
      <c r="B47" s="13">
        <v>6.3</v>
      </c>
      <c r="C47" s="13">
        <v>10.67</v>
      </c>
    </row>
    <row r="48" spans="1:3" x14ac:dyDescent="0.2">
      <c r="A48" s="13" t="s">
        <v>38</v>
      </c>
      <c r="B48" s="13">
        <v>6.33</v>
      </c>
      <c r="C48" s="13">
        <v>10.67</v>
      </c>
    </row>
    <row r="49" spans="1:3" x14ac:dyDescent="0.2">
      <c r="A49" s="13" t="s">
        <v>39</v>
      </c>
      <c r="B49" s="13">
        <v>5.89</v>
      </c>
      <c r="C49" s="13">
        <v>10.67</v>
      </c>
    </row>
    <row r="50" spans="1:3" x14ac:dyDescent="0.2">
      <c r="A50" s="13" t="s">
        <v>40</v>
      </c>
      <c r="B50" s="13">
        <v>3.79</v>
      </c>
      <c r="C50" s="13">
        <v>10.67</v>
      </c>
    </row>
    <row r="51" spans="1:3" x14ac:dyDescent="0.2">
      <c r="A51" s="13" t="s">
        <v>41</v>
      </c>
      <c r="B51" s="13">
        <v>5.75</v>
      </c>
      <c r="C51" s="13">
        <v>10.67</v>
      </c>
    </row>
    <row r="52" spans="1:3" x14ac:dyDescent="0.2">
      <c r="A52" s="13" t="s">
        <v>42</v>
      </c>
      <c r="B52" s="13">
        <v>4.7</v>
      </c>
      <c r="C52" s="13">
        <v>10.67</v>
      </c>
    </row>
    <row r="53" spans="1:3" x14ac:dyDescent="0.2">
      <c r="A53" s="13" t="s">
        <v>43</v>
      </c>
      <c r="B53" s="13">
        <v>6.18</v>
      </c>
      <c r="C53" s="13">
        <v>10.67</v>
      </c>
    </row>
    <row r="54" spans="1:3" x14ac:dyDescent="0.2">
      <c r="A54" s="13" t="s">
        <v>44</v>
      </c>
      <c r="B54" s="13">
        <v>4.66</v>
      </c>
      <c r="C54" s="13">
        <v>10.67</v>
      </c>
    </row>
    <row r="55" spans="1:3" x14ac:dyDescent="0.2">
      <c r="A55" s="13" t="s">
        <v>45</v>
      </c>
      <c r="B55" s="13">
        <v>3.86</v>
      </c>
      <c r="C55" s="13">
        <v>10.67</v>
      </c>
    </row>
    <row r="56" spans="1:3" x14ac:dyDescent="0.2">
      <c r="A56" s="13" t="s">
        <v>46</v>
      </c>
      <c r="B56" s="13">
        <v>5</v>
      </c>
      <c r="C56" s="13">
        <v>10.67</v>
      </c>
    </row>
    <row r="57" spans="1:3" x14ac:dyDescent="0.2">
      <c r="A57" s="12">
        <v>1</v>
      </c>
      <c r="B57" s="13">
        <v>2.56</v>
      </c>
      <c r="C57" s="13">
        <v>10.67</v>
      </c>
    </row>
    <row r="58" spans="1:3" x14ac:dyDescent="0.2">
      <c r="A58" s="12">
        <v>2</v>
      </c>
      <c r="B58" s="13">
        <v>5.68</v>
      </c>
      <c r="C58" s="13">
        <v>10.67</v>
      </c>
    </row>
    <row r="59" spans="1:3" x14ac:dyDescent="0.2">
      <c r="A59" s="12">
        <v>3</v>
      </c>
      <c r="B59" s="13">
        <v>5.59</v>
      </c>
      <c r="C59" s="13">
        <v>10.67</v>
      </c>
    </row>
    <row r="60" spans="1:3" x14ac:dyDescent="0.2">
      <c r="A60" s="12">
        <v>4</v>
      </c>
      <c r="B60" s="13">
        <v>5.13</v>
      </c>
      <c r="C60" s="13">
        <v>10.67</v>
      </c>
    </row>
    <row r="61" spans="1:3" x14ac:dyDescent="0.2">
      <c r="A61" s="12">
        <v>5</v>
      </c>
      <c r="B61" s="13">
        <v>6.18</v>
      </c>
      <c r="C61" s="13">
        <v>10.67</v>
      </c>
    </row>
    <row r="62" spans="1:3" x14ac:dyDescent="0.2">
      <c r="A62" s="12">
        <v>6</v>
      </c>
      <c r="B62" s="13">
        <v>3.35</v>
      </c>
      <c r="C62" s="13">
        <v>10.67</v>
      </c>
    </row>
    <row r="63" spans="1:3" x14ac:dyDescent="0.2">
      <c r="A63" s="12">
        <v>7</v>
      </c>
      <c r="B63" s="13">
        <v>3.8</v>
      </c>
      <c r="C63" s="13">
        <v>10.67</v>
      </c>
    </row>
    <row r="64" spans="1:3" x14ac:dyDescent="0.2">
      <c r="A64" s="12">
        <v>8</v>
      </c>
      <c r="B64" s="13">
        <v>6.76</v>
      </c>
      <c r="C64" s="13">
        <v>10.67</v>
      </c>
    </row>
    <row r="65" spans="1:3" x14ac:dyDescent="0.2">
      <c r="A65" s="12">
        <v>9</v>
      </c>
      <c r="B65" s="13">
        <v>6.35</v>
      </c>
      <c r="C65" s="13">
        <v>10.67</v>
      </c>
    </row>
    <row r="66" spans="1:3" x14ac:dyDescent="0.2">
      <c r="A66" s="12" t="s">
        <v>83</v>
      </c>
      <c r="B66" s="13">
        <v>6.04</v>
      </c>
      <c r="C66" s="13">
        <v>10.67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Instructions</vt:lpstr>
      <vt:lpstr>Marking Tab</vt:lpstr>
      <vt:lpstr>REMOVAL (LL)</vt:lpstr>
      <vt:lpstr>REMOVAL (MSG)</vt:lpstr>
      <vt:lpstr>Long Lines</vt:lpstr>
      <vt:lpstr>Messages</vt:lpstr>
      <vt:lpstr>LOOKUP</vt:lpstr>
    </vt:vector>
  </TitlesOfParts>
  <Company>MNDOT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Wellner</dc:creator>
  <cp:lastModifiedBy>Adam Wellner</cp:lastModifiedBy>
  <dcterms:created xsi:type="dcterms:W3CDTF">2015-06-19T17:36:50Z</dcterms:created>
  <dcterms:modified xsi:type="dcterms:W3CDTF">2015-07-06T19:36:59Z</dcterms:modified>
</cp:coreProperties>
</file>